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Rekapitulace stavby" sheetId="1" r:id="rId1"/>
    <sheet name="00 - Vedlejší a ostatní n..." sheetId="2" r:id="rId2"/>
    <sheet name="001 - Stavební část" sheetId="3" r:id="rId3"/>
    <sheet name="002 - Profese TZB" sheetId="4" r:id="rId4"/>
  </sheets>
  <definedNames>
    <definedName name="_xlnm._FilterDatabase" localSheetId="1" hidden="1">'00 - Vedlejší a ostatní n...'!$C$120:$K$139</definedName>
    <definedName name="_xlnm._FilterDatabase" localSheetId="2" hidden="1">'001 - Stavební část'!$C$143:$K$751</definedName>
    <definedName name="_xlnm._FilterDatabase" localSheetId="3" hidden="1">'002 - Profese TZB'!$C$125:$K$137</definedName>
    <definedName name="_xlnm.Print_Titles" localSheetId="1">'00 - Vedlejší a ostatní n...'!$120:$120</definedName>
    <definedName name="_xlnm.Print_Titles" localSheetId="2">'001 - Stavební část'!$143:$143</definedName>
    <definedName name="_xlnm.Print_Titles" localSheetId="3">'002 - Profese TZB'!$125:$125</definedName>
    <definedName name="_xlnm.Print_Titles" localSheetId="0">'Rekapitulace stavby'!$92:$92</definedName>
    <definedName name="_xlnm.Print_Area" localSheetId="1">'00 - Vedlejší a ostatní n...'!$C$4:$J$76,'00 - Vedlejší a ostatní n...'!$C$82:$J$102,'00 - Vedlejší a ostatní n...'!$C$108:$K$139</definedName>
    <definedName name="_xlnm.Print_Area" localSheetId="2">'001 - Stavební část'!$C$4:$J$76,'001 - Stavební část'!$C$82:$J$123,'001 - Stavební část'!$C$129:$K$751</definedName>
    <definedName name="_xlnm.Print_Area" localSheetId="3">'002 - Profese TZB'!$C$4:$J$76,'002 - Profese TZB'!$C$82:$J$105,'002 - Profese TZB'!$C$111:$K$137</definedName>
    <definedName name="_xlnm.Print_Area" localSheetId="0">'Rekapitulace stavby'!$D$4:$AO$76,'Rekapitulace stavby'!$C$82:$AQ$99</definedName>
  </definedNames>
  <calcPr calcId="145621"/>
</workbook>
</file>

<file path=xl/calcChain.xml><?xml version="1.0" encoding="utf-8"?>
<calcChain xmlns="http://schemas.openxmlformats.org/spreadsheetml/2006/main">
  <c r="J39" i="4" l="1"/>
  <c r="J38" i="4"/>
  <c r="AY98" i="1"/>
  <c r="J37" i="4"/>
  <c r="AX98" i="1" s="1"/>
  <c r="BI137" i="4"/>
  <c r="BH137" i="4"/>
  <c r="BG137" i="4"/>
  <c r="BF137" i="4"/>
  <c r="T137" i="4"/>
  <c r="T136" i="4"/>
  <c r="R137" i="4"/>
  <c r="R136" i="4" s="1"/>
  <c r="P137" i="4"/>
  <c r="P136" i="4" s="1"/>
  <c r="BI135" i="4"/>
  <c r="BH135" i="4"/>
  <c r="BG135" i="4"/>
  <c r="BF135" i="4"/>
  <c r="T135" i="4"/>
  <c r="T134" i="4" s="1"/>
  <c r="R135" i="4"/>
  <c r="R134" i="4"/>
  <c r="P135" i="4"/>
  <c r="P134" i="4" s="1"/>
  <c r="BI133" i="4"/>
  <c r="BH133" i="4"/>
  <c r="BG133" i="4"/>
  <c r="BF133" i="4"/>
  <c r="T133" i="4"/>
  <c r="T132" i="4"/>
  <c r="R133" i="4"/>
  <c r="R132" i="4" s="1"/>
  <c r="R127" i="4" s="1"/>
  <c r="R126" i="4" s="1"/>
  <c r="P133" i="4"/>
  <c r="P132" i="4"/>
  <c r="BI131" i="4"/>
  <c r="BH131" i="4"/>
  <c r="BG131" i="4"/>
  <c r="BF131" i="4"/>
  <c r="T131" i="4"/>
  <c r="T130" i="4" s="1"/>
  <c r="T127" i="4" s="1"/>
  <c r="T126" i="4" s="1"/>
  <c r="R131" i="4"/>
  <c r="R130" i="4"/>
  <c r="P131" i="4"/>
  <c r="P130" i="4" s="1"/>
  <c r="BI129" i="4"/>
  <c r="BH129" i="4"/>
  <c r="BG129" i="4"/>
  <c r="BF129" i="4"/>
  <c r="T129" i="4"/>
  <c r="T128" i="4"/>
  <c r="R129" i="4"/>
  <c r="R128" i="4"/>
  <c r="P129" i="4"/>
  <c r="P128" i="4"/>
  <c r="J123" i="4"/>
  <c r="J122" i="4"/>
  <c r="F122" i="4"/>
  <c r="F120" i="4"/>
  <c r="E118" i="4"/>
  <c r="J94" i="4"/>
  <c r="J93" i="4"/>
  <c r="F93" i="4"/>
  <c r="F91" i="4"/>
  <c r="E89" i="4"/>
  <c r="J20" i="4"/>
  <c r="E20" i="4"/>
  <c r="F123" i="4" s="1"/>
  <c r="J19" i="4"/>
  <c r="J14" i="4"/>
  <c r="J120" i="4"/>
  <c r="E7" i="4"/>
  <c r="E85" i="4"/>
  <c r="J39" i="3"/>
  <c r="J38" i="3"/>
  <c r="AY97" i="1" s="1"/>
  <c r="J37" i="3"/>
  <c r="AX97" i="1" s="1"/>
  <c r="BI751" i="3"/>
  <c r="BH751" i="3"/>
  <c r="BG751" i="3"/>
  <c r="BF751" i="3"/>
  <c r="T751" i="3"/>
  <c r="R751" i="3"/>
  <c r="P751" i="3"/>
  <c r="BI747" i="3"/>
  <c r="BH747" i="3"/>
  <c r="BG747" i="3"/>
  <c r="BF747" i="3"/>
  <c r="T747" i="3"/>
  <c r="R747" i="3"/>
  <c r="P747" i="3"/>
  <c r="BI745" i="3"/>
  <c r="BH745" i="3"/>
  <c r="BG745" i="3"/>
  <c r="BF745" i="3"/>
  <c r="T745" i="3"/>
  <c r="R745" i="3"/>
  <c r="P745" i="3"/>
  <c r="BI728" i="3"/>
  <c r="BH728" i="3"/>
  <c r="BG728" i="3"/>
  <c r="BF728" i="3"/>
  <c r="T728" i="3"/>
  <c r="R728" i="3"/>
  <c r="P728" i="3"/>
  <c r="BI727" i="3"/>
  <c r="BH727" i="3"/>
  <c r="BG727" i="3"/>
  <c r="BF727" i="3"/>
  <c r="T727" i="3"/>
  <c r="R727" i="3"/>
  <c r="P727" i="3"/>
  <c r="BI716" i="3"/>
  <c r="BH716" i="3"/>
  <c r="BG716" i="3"/>
  <c r="BF716" i="3"/>
  <c r="T716" i="3"/>
  <c r="R716" i="3"/>
  <c r="P716" i="3"/>
  <c r="BI713" i="3"/>
  <c r="BH713" i="3"/>
  <c r="BG713" i="3"/>
  <c r="BF713" i="3"/>
  <c r="T713" i="3"/>
  <c r="R713" i="3"/>
  <c r="P713" i="3"/>
  <c r="BI708" i="3"/>
  <c r="BH708" i="3"/>
  <c r="BG708" i="3"/>
  <c r="BF708" i="3"/>
  <c r="T708" i="3"/>
  <c r="R708" i="3"/>
  <c r="P708" i="3"/>
  <c r="BI703" i="3"/>
  <c r="BH703" i="3"/>
  <c r="BG703" i="3"/>
  <c r="BF703" i="3"/>
  <c r="T703" i="3"/>
  <c r="R703" i="3"/>
  <c r="P703" i="3"/>
  <c r="BI698" i="3"/>
  <c r="BH698" i="3"/>
  <c r="BG698" i="3"/>
  <c r="BF698" i="3"/>
  <c r="T698" i="3"/>
  <c r="R698" i="3"/>
  <c r="P698" i="3"/>
  <c r="BI696" i="3"/>
  <c r="BH696" i="3"/>
  <c r="BG696" i="3"/>
  <c r="BF696" i="3"/>
  <c r="T696" i="3"/>
  <c r="R696" i="3"/>
  <c r="P696" i="3"/>
  <c r="BI695" i="3"/>
  <c r="BH695" i="3"/>
  <c r="BG695" i="3"/>
  <c r="BF695" i="3"/>
  <c r="T695" i="3"/>
  <c r="R695" i="3"/>
  <c r="P695" i="3"/>
  <c r="BI694" i="3"/>
  <c r="BH694" i="3"/>
  <c r="BG694" i="3"/>
  <c r="BF694" i="3"/>
  <c r="T694" i="3"/>
  <c r="R694" i="3"/>
  <c r="P694" i="3"/>
  <c r="BI693" i="3"/>
  <c r="BH693" i="3"/>
  <c r="BG693" i="3"/>
  <c r="BF693" i="3"/>
  <c r="T693" i="3"/>
  <c r="R693" i="3"/>
  <c r="P693" i="3"/>
  <c r="BI692" i="3"/>
  <c r="BH692" i="3"/>
  <c r="BG692" i="3"/>
  <c r="BF692" i="3"/>
  <c r="T692" i="3"/>
  <c r="R692" i="3"/>
  <c r="P692" i="3"/>
  <c r="BI690" i="3"/>
  <c r="BH690" i="3"/>
  <c r="BG690" i="3"/>
  <c r="BF690" i="3"/>
  <c r="T690" i="3"/>
  <c r="R690" i="3"/>
  <c r="P690" i="3"/>
  <c r="BI689" i="3"/>
  <c r="BH689" i="3"/>
  <c r="BG689" i="3"/>
  <c r="BF689" i="3"/>
  <c r="T689" i="3"/>
  <c r="R689" i="3"/>
  <c r="P689" i="3"/>
  <c r="BI688" i="3"/>
  <c r="BH688" i="3"/>
  <c r="BG688" i="3"/>
  <c r="BF688" i="3"/>
  <c r="T688" i="3"/>
  <c r="R688" i="3"/>
  <c r="P688" i="3"/>
  <c r="BI686" i="3"/>
  <c r="BH686" i="3"/>
  <c r="BG686" i="3"/>
  <c r="BF686" i="3"/>
  <c r="T686" i="3"/>
  <c r="R686" i="3"/>
  <c r="P686" i="3"/>
  <c r="BI684" i="3"/>
  <c r="BH684" i="3"/>
  <c r="BG684" i="3"/>
  <c r="BF684" i="3"/>
  <c r="T684" i="3"/>
  <c r="R684" i="3"/>
  <c r="P684" i="3"/>
  <c r="BI683" i="3"/>
  <c r="BH683" i="3"/>
  <c r="BG683" i="3"/>
  <c r="BF683" i="3"/>
  <c r="T683" i="3"/>
  <c r="R683" i="3"/>
  <c r="P683" i="3"/>
  <c r="BI681" i="3"/>
  <c r="BH681" i="3"/>
  <c r="BG681" i="3"/>
  <c r="BF681" i="3"/>
  <c r="T681" i="3"/>
  <c r="R681" i="3"/>
  <c r="P681" i="3"/>
  <c r="BI668" i="3"/>
  <c r="BH668" i="3"/>
  <c r="BG668" i="3"/>
  <c r="BF668" i="3"/>
  <c r="T668" i="3"/>
  <c r="R668" i="3"/>
  <c r="P668" i="3"/>
  <c r="BI666" i="3"/>
  <c r="BH666" i="3"/>
  <c r="BG666" i="3"/>
  <c r="BF666" i="3"/>
  <c r="T666" i="3"/>
  <c r="R666" i="3"/>
  <c r="P666" i="3"/>
  <c r="BI660" i="3"/>
  <c r="BH660" i="3"/>
  <c r="BG660" i="3"/>
  <c r="BF660" i="3"/>
  <c r="T660" i="3"/>
  <c r="R660" i="3"/>
  <c r="P660" i="3"/>
  <c r="BI654" i="3"/>
  <c r="BH654" i="3"/>
  <c r="BG654" i="3"/>
  <c r="BF654" i="3"/>
  <c r="T654" i="3"/>
  <c r="R654" i="3"/>
  <c r="P654" i="3"/>
  <c r="BI653" i="3"/>
  <c r="BH653" i="3"/>
  <c r="BG653" i="3"/>
  <c r="BF653" i="3"/>
  <c r="T653" i="3"/>
  <c r="R653" i="3"/>
  <c r="P653" i="3"/>
  <c r="BI652" i="3"/>
  <c r="BH652" i="3"/>
  <c r="BG652" i="3"/>
  <c r="BF652" i="3"/>
  <c r="T652" i="3"/>
  <c r="R652" i="3"/>
  <c r="P652" i="3"/>
  <c r="BI646" i="3"/>
  <c r="BH646" i="3"/>
  <c r="BG646" i="3"/>
  <c r="BF646" i="3"/>
  <c r="T646" i="3"/>
  <c r="R646" i="3"/>
  <c r="P646" i="3"/>
  <c r="BI643" i="3"/>
  <c r="BH643" i="3"/>
  <c r="BG643" i="3"/>
  <c r="BF643" i="3"/>
  <c r="T643" i="3"/>
  <c r="R643" i="3"/>
  <c r="P643" i="3"/>
  <c r="BI641" i="3"/>
  <c r="BH641" i="3"/>
  <c r="BG641" i="3"/>
  <c r="BF641" i="3"/>
  <c r="T641" i="3"/>
  <c r="R641" i="3"/>
  <c r="P641" i="3"/>
  <c r="BI640" i="3"/>
  <c r="BH640" i="3"/>
  <c r="BG640" i="3"/>
  <c r="BF640" i="3"/>
  <c r="T640" i="3"/>
  <c r="R640" i="3"/>
  <c r="P640" i="3"/>
  <c r="BI636" i="3"/>
  <c r="BH636" i="3"/>
  <c r="BG636" i="3"/>
  <c r="BF636" i="3"/>
  <c r="T636" i="3"/>
  <c r="R636" i="3"/>
  <c r="P636" i="3"/>
  <c r="BI634" i="3"/>
  <c r="BH634" i="3"/>
  <c r="BG634" i="3"/>
  <c r="BF634" i="3"/>
  <c r="T634" i="3"/>
  <c r="R634" i="3"/>
  <c r="P634" i="3"/>
  <c r="BI632" i="3"/>
  <c r="BH632" i="3"/>
  <c r="BG632" i="3"/>
  <c r="BF632" i="3"/>
  <c r="T632" i="3"/>
  <c r="R632" i="3"/>
  <c r="P632" i="3"/>
  <c r="BI630" i="3"/>
  <c r="BH630" i="3"/>
  <c r="BG630" i="3"/>
  <c r="BF630" i="3"/>
  <c r="T630" i="3"/>
  <c r="R630" i="3"/>
  <c r="P630" i="3"/>
  <c r="BI629" i="3"/>
  <c r="BH629" i="3"/>
  <c r="BG629" i="3"/>
  <c r="BF629" i="3"/>
  <c r="T629" i="3"/>
  <c r="R629" i="3"/>
  <c r="P629" i="3"/>
  <c r="BI624" i="3"/>
  <c r="BH624" i="3"/>
  <c r="BG624" i="3"/>
  <c r="BF624" i="3"/>
  <c r="T624" i="3"/>
  <c r="R624" i="3"/>
  <c r="P624" i="3"/>
  <c r="BI622" i="3"/>
  <c r="BH622" i="3"/>
  <c r="BG622" i="3"/>
  <c r="BF622" i="3"/>
  <c r="T622" i="3"/>
  <c r="R622" i="3"/>
  <c r="P622" i="3"/>
  <c r="BI621" i="3"/>
  <c r="BH621" i="3"/>
  <c r="BG621" i="3"/>
  <c r="BF621" i="3"/>
  <c r="T621" i="3"/>
  <c r="R621" i="3"/>
  <c r="P621" i="3"/>
  <c r="BI619" i="3"/>
  <c r="BH619" i="3"/>
  <c r="BG619" i="3"/>
  <c r="BF619" i="3"/>
  <c r="T619" i="3"/>
  <c r="R619" i="3"/>
  <c r="P619" i="3"/>
  <c r="BI617" i="3"/>
  <c r="BH617" i="3"/>
  <c r="BG617" i="3"/>
  <c r="BF617" i="3"/>
  <c r="T617" i="3"/>
  <c r="R617" i="3"/>
  <c r="P617" i="3"/>
  <c r="BI616" i="3"/>
  <c r="BH616" i="3"/>
  <c r="BG616" i="3"/>
  <c r="BF616" i="3"/>
  <c r="T616" i="3"/>
  <c r="R616" i="3"/>
  <c r="P616" i="3"/>
  <c r="BI614" i="3"/>
  <c r="BH614" i="3"/>
  <c r="BG614" i="3"/>
  <c r="BF614" i="3"/>
  <c r="T614" i="3"/>
  <c r="R614" i="3"/>
  <c r="P614" i="3"/>
  <c r="BI612" i="3"/>
  <c r="BH612" i="3"/>
  <c r="BG612" i="3"/>
  <c r="BF612" i="3"/>
  <c r="T612" i="3"/>
  <c r="R612" i="3"/>
  <c r="P612" i="3"/>
  <c r="BI607" i="3"/>
  <c r="BH607" i="3"/>
  <c r="BG607" i="3"/>
  <c r="BF607" i="3"/>
  <c r="T607" i="3"/>
  <c r="R607" i="3"/>
  <c r="P607" i="3"/>
  <c r="BI602" i="3"/>
  <c r="BH602" i="3"/>
  <c r="BG602" i="3"/>
  <c r="BF602" i="3"/>
  <c r="T602" i="3"/>
  <c r="R602" i="3"/>
  <c r="P602" i="3"/>
  <c r="BI600" i="3"/>
  <c r="BH600" i="3"/>
  <c r="BG600" i="3"/>
  <c r="BF600" i="3"/>
  <c r="T600" i="3"/>
  <c r="R600" i="3"/>
  <c r="P600" i="3"/>
  <c r="BI597" i="3"/>
  <c r="BH597" i="3"/>
  <c r="BG597" i="3"/>
  <c r="BF597" i="3"/>
  <c r="T597" i="3"/>
  <c r="R597" i="3"/>
  <c r="P597" i="3"/>
  <c r="BI594" i="3"/>
  <c r="BH594" i="3"/>
  <c r="BG594" i="3"/>
  <c r="BF594" i="3"/>
  <c r="T594" i="3"/>
  <c r="R594" i="3"/>
  <c r="P594" i="3"/>
  <c r="BI590" i="3"/>
  <c r="BH590" i="3"/>
  <c r="BG590" i="3"/>
  <c r="BF590" i="3"/>
  <c r="T590" i="3"/>
  <c r="R590" i="3"/>
  <c r="P590" i="3"/>
  <c r="BI588" i="3"/>
  <c r="BH588" i="3"/>
  <c r="BG588" i="3"/>
  <c r="BF588" i="3"/>
  <c r="T588" i="3"/>
  <c r="R588" i="3"/>
  <c r="P588" i="3"/>
  <c r="BI585" i="3"/>
  <c r="BH585" i="3"/>
  <c r="BG585" i="3"/>
  <c r="BF585" i="3"/>
  <c r="T585" i="3"/>
  <c r="R585" i="3"/>
  <c r="P585" i="3"/>
  <c r="BI583" i="3"/>
  <c r="BH583" i="3"/>
  <c r="BG583" i="3"/>
  <c r="BF583" i="3"/>
  <c r="T583" i="3"/>
  <c r="R583" i="3"/>
  <c r="P583" i="3"/>
  <c r="BI582" i="3"/>
  <c r="BH582" i="3"/>
  <c r="BG582" i="3"/>
  <c r="BF582" i="3"/>
  <c r="T582" i="3"/>
  <c r="R582" i="3"/>
  <c r="P582" i="3"/>
  <c r="BI581" i="3"/>
  <c r="BH581" i="3"/>
  <c r="BG581" i="3"/>
  <c r="BF581" i="3"/>
  <c r="T581" i="3"/>
  <c r="R581" i="3"/>
  <c r="P581" i="3"/>
  <c r="BI579" i="3"/>
  <c r="BH579" i="3"/>
  <c r="BG579" i="3"/>
  <c r="BF579" i="3"/>
  <c r="T579" i="3"/>
  <c r="R579" i="3"/>
  <c r="P579" i="3"/>
  <c r="BI577" i="3"/>
  <c r="BH577" i="3"/>
  <c r="BG577" i="3"/>
  <c r="BF577" i="3"/>
  <c r="T577" i="3"/>
  <c r="R577" i="3"/>
  <c r="P577" i="3"/>
  <c r="BI575" i="3"/>
  <c r="BH575" i="3"/>
  <c r="BG575" i="3"/>
  <c r="BF575" i="3"/>
  <c r="T575" i="3"/>
  <c r="R575" i="3"/>
  <c r="P575" i="3"/>
  <c r="BI574" i="3"/>
  <c r="BH574" i="3"/>
  <c r="BG574" i="3"/>
  <c r="BF574" i="3"/>
  <c r="T574" i="3"/>
  <c r="R574" i="3"/>
  <c r="P574" i="3"/>
  <c r="BI573" i="3"/>
  <c r="BH573" i="3"/>
  <c r="BG573" i="3"/>
  <c r="BF573" i="3"/>
  <c r="T573" i="3"/>
  <c r="R573" i="3"/>
  <c r="P573" i="3"/>
  <c r="BI572" i="3"/>
  <c r="BH572" i="3"/>
  <c r="BG572" i="3"/>
  <c r="BF572" i="3"/>
  <c r="T572" i="3"/>
  <c r="R572" i="3"/>
  <c r="P572" i="3"/>
  <c r="BI571" i="3"/>
  <c r="BH571" i="3"/>
  <c r="BG571" i="3"/>
  <c r="BF571" i="3"/>
  <c r="T571" i="3"/>
  <c r="R571" i="3"/>
  <c r="P571" i="3"/>
  <c r="BI570" i="3"/>
  <c r="BH570" i="3"/>
  <c r="BG570" i="3"/>
  <c r="BF570" i="3"/>
  <c r="T570" i="3"/>
  <c r="R570" i="3"/>
  <c r="P570" i="3"/>
  <c r="BI569" i="3"/>
  <c r="BH569" i="3"/>
  <c r="BG569" i="3"/>
  <c r="BF569" i="3"/>
  <c r="T569" i="3"/>
  <c r="R569" i="3"/>
  <c r="P569" i="3"/>
  <c r="BI567" i="3"/>
  <c r="BH567" i="3"/>
  <c r="BG567" i="3"/>
  <c r="BF567" i="3"/>
  <c r="T567" i="3"/>
  <c r="R567" i="3"/>
  <c r="P567" i="3"/>
  <c r="BI566" i="3"/>
  <c r="BH566" i="3"/>
  <c r="BG566" i="3"/>
  <c r="BF566" i="3"/>
  <c r="T566" i="3"/>
  <c r="R566" i="3"/>
  <c r="P566" i="3"/>
  <c r="BI565" i="3"/>
  <c r="BH565" i="3"/>
  <c r="BG565" i="3"/>
  <c r="BF565" i="3"/>
  <c r="T565" i="3"/>
  <c r="R565" i="3"/>
  <c r="P565" i="3"/>
  <c r="BI564" i="3"/>
  <c r="BH564" i="3"/>
  <c r="BG564" i="3"/>
  <c r="BF564" i="3"/>
  <c r="T564" i="3"/>
  <c r="R564" i="3"/>
  <c r="P564" i="3"/>
  <c r="BI563" i="3"/>
  <c r="BH563" i="3"/>
  <c r="BG563" i="3"/>
  <c r="BF563" i="3"/>
  <c r="T563" i="3"/>
  <c r="R563" i="3"/>
  <c r="P563" i="3"/>
  <c r="BI558" i="3"/>
  <c r="BH558" i="3"/>
  <c r="BG558" i="3"/>
  <c r="BF558" i="3"/>
  <c r="T558" i="3"/>
  <c r="R558" i="3"/>
  <c r="P558" i="3"/>
  <c r="BI556" i="3"/>
  <c r="BH556" i="3"/>
  <c r="BG556" i="3"/>
  <c r="BF556" i="3"/>
  <c r="T556" i="3"/>
  <c r="R556" i="3"/>
  <c r="P556" i="3"/>
  <c r="BI555" i="3"/>
  <c r="BH555" i="3"/>
  <c r="BG555" i="3"/>
  <c r="BF555" i="3"/>
  <c r="T555" i="3"/>
  <c r="R555" i="3"/>
  <c r="P555" i="3"/>
  <c r="BI554" i="3"/>
  <c r="BH554" i="3"/>
  <c r="BG554" i="3"/>
  <c r="BF554" i="3"/>
  <c r="T554" i="3"/>
  <c r="R554" i="3"/>
  <c r="P554" i="3"/>
  <c r="BI553" i="3"/>
  <c r="BH553" i="3"/>
  <c r="BG553" i="3"/>
  <c r="BF553" i="3"/>
  <c r="T553" i="3"/>
  <c r="R553" i="3"/>
  <c r="P553" i="3"/>
  <c r="BI552" i="3"/>
  <c r="BH552" i="3"/>
  <c r="BG552" i="3"/>
  <c r="BF552" i="3"/>
  <c r="T552" i="3"/>
  <c r="R552" i="3"/>
  <c r="P552" i="3"/>
  <c r="BI551" i="3"/>
  <c r="BH551" i="3"/>
  <c r="BG551" i="3"/>
  <c r="BF551" i="3"/>
  <c r="T551" i="3"/>
  <c r="R551" i="3"/>
  <c r="P551" i="3"/>
  <c r="BI550" i="3"/>
  <c r="BH550" i="3"/>
  <c r="BG550" i="3"/>
  <c r="BF550" i="3"/>
  <c r="T550" i="3"/>
  <c r="R550" i="3"/>
  <c r="P550" i="3"/>
  <c r="BI549" i="3"/>
  <c r="BH549" i="3"/>
  <c r="BG549" i="3"/>
  <c r="BF549" i="3"/>
  <c r="T549" i="3"/>
  <c r="R549" i="3"/>
  <c r="P549" i="3"/>
  <c r="BI548" i="3"/>
  <c r="BH548" i="3"/>
  <c r="BG548" i="3"/>
  <c r="BF548" i="3"/>
  <c r="T548" i="3"/>
  <c r="R548" i="3"/>
  <c r="P548" i="3"/>
  <c r="BI547" i="3"/>
  <c r="BH547" i="3"/>
  <c r="BG547" i="3"/>
  <c r="BF547" i="3"/>
  <c r="T547" i="3"/>
  <c r="R547" i="3"/>
  <c r="P547" i="3"/>
  <c r="BI545" i="3"/>
  <c r="BH545" i="3"/>
  <c r="BG545" i="3"/>
  <c r="BF545" i="3"/>
  <c r="T545" i="3"/>
  <c r="R545" i="3"/>
  <c r="P545" i="3"/>
  <c r="BI544" i="3"/>
  <c r="BH544" i="3"/>
  <c r="BG544" i="3"/>
  <c r="BF544" i="3"/>
  <c r="T544" i="3"/>
  <c r="R544" i="3"/>
  <c r="P544" i="3"/>
  <c r="BI543" i="3"/>
  <c r="BH543" i="3"/>
  <c r="BG543" i="3"/>
  <c r="BF543" i="3"/>
  <c r="T543" i="3"/>
  <c r="R543" i="3"/>
  <c r="P543" i="3"/>
  <c r="BI542" i="3"/>
  <c r="BH542" i="3"/>
  <c r="BG542" i="3"/>
  <c r="BF542" i="3"/>
  <c r="T542" i="3"/>
  <c r="R542" i="3"/>
  <c r="P542" i="3"/>
  <c r="BI540" i="3"/>
  <c r="BH540" i="3"/>
  <c r="BG540" i="3"/>
  <c r="BF540" i="3"/>
  <c r="T540" i="3"/>
  <c r="R540" i="3"/>
  <c r="P540" i="3"/>
  <c r="BI539" i="3"/>
  <c r="BH539" i="3"/>
  <c r="BG539" i="3"/>
  <c r="BF539" i="3"/>
  <c r="T539" i="3"/>
  <c r="R539" i="3"/>
  <c r="P539" i="3"/>
  <c r="BI537" i="3"/>
  <c r="BH537" i="3"/>
  <c r="BG537" i="3"/>
  <c r="BF537" i="3"/>
  <c r="T537" i="3"/>
  <c r="R537" i="3"/>
  <c r="P537" i="3"/>
  <c r="BI535" i="3"/>
  <c r="BH535" i="3"/>
  <c r="BG535" i="3"/>
  <c r="BF535" i="3"/>
  <c r="T535" i="3"/>
  <c r="R535" i="3"/>
  <c r="P535" i="3"/>
  <c r="BI531" i="3"/>
  <c r="BH531" i="3"/>
  <c r="BG531" i="3"/>
  <c r="BF531" i="3"/>
  <c r="T531" i="3"/>
  <c r="R531" i="3"/>
  <c r="P531" i="3"/>
  <c r="BI527" i="3"/>
  <c r="BH527" i="3"/>
  <c r="BG527" i="3"/>
  <c r="BF527" i="3"/>
  <c r="T527" i="3"/>
  <c r="R527" i="3"/>
  <c r="P527" i="3"/>
  <c r="BI523" i="3"/>
  <c r="BH523" i="3"/>
  <c r="BG523" i="3"/>
  <c r="BF523" i="3"/>
  <c r="T523" i="3"/>
  <c r="R523" i="3"/>
  <c r="P523" i="3"/>
  <c r="BI521" i="3"/>
  <c r="BH521" i="3"/>
  <c r="BG521" i="3"/>
  <c r="BF521" i="3"/>
  <c r="T521" i="3"/>
  <c r="R521" i="3"/>
  <c r="P521" i="3"/>
  <c r="BI518" i="3"/>
  <c r="BH518" i="3"/>
  <c r="BG518" i="3"/>
  <c r="BF518" i="3"/>
  <c r="T518" i="3"/>
  <c r="R518" i="3"/>
  <c r="P518" i="3"/>
  <c r="BI515" i="3"/>
  <c r="BH515" i="3"/>
  <c r="BG515" i="3"/>
  <c r="BF515" i="3"/>
  <c r="T515" i="3"/>
  <c r="R515" i="3"/>
  <c r="P515" i="3"/>
  <c r="BI512" i="3"/>
  <c r="BH512" i="3"/>
  <c r="BG512" i="3"/>
  <c r="BF512" i="3"/>
  <c r="T512" i="3"/>
  <c r="R512" i="3"/>
  <c r="P512" i="3"/>
  <c r="BI509" i="3"/>
  <c r="BH509" i="3"/>
  <c r="BG509" i="3"/>
  <c r="BF509" i="3"/>
  <c r="T509" i="3"/>
  <c r="R509" i="3"/>
  <c r="P509" i="3"/>
  <c r="BI508" i="3"/>
  <c r="BH508" i="3"/>
  <c r="BG508" i="3"/>
  <c r="BF508" i="3"/>
  <c r="T508" i="3"/>
  <c r="R508" i="3"/>
  <c r="P508" i="3"/>
  <c r="BI505" i="3"/>
  <c r="BH505" i="3"/>
  <c r="BG505" i="3"/>
  <c r="BF505" i="3"/>
  <c r="T505" i="3"/>
  <c r="R505" i="3"/>
  <c r="P505" i="3"/>
  <c r="BI504" i="3"/>
  <c r="BH504" i="3"/>
  <c r="BG504" i="3"/>
  <c r="BF504" i="3"/>
  <c r="T504" i="3"/>
  <c r="R504" i="3"/>
  <c r="P504" i="3"/>
  <c r="BI502" i="3"/>
  <c r="BH502" i="3"/>
  <c r="BG502" i="3"/>
  <c r="BF502" i="3"/>
  <c r="T502" i="3"/>
  <c r="R502" i="3"/>
  <c r="P502" i="3"/>
  <c r="BI500" i="3"/>
  <c r="BH500" i="3"/>
  <c r="BG500" i="3"/>
  <c r="BF500" i="3"/>
  <c r="T500" i="3"/>
  <c r="R500" i="3"/>
  <c r="P500" i="3"/>
  <c r="BI497" i="3"/>
  <c r="BH497" i="3"/>
  <c r="BG497" i="3"/>
  <c r="BF497" i="3"/>
  <c r="T497" i="3"/>
  <c r="R497" i="3"/>
  <c r="P497" i="3"/>
  <c r="BI491" i="3"/>
  <c r="BH491" i="3"/>
  <c r="BG491" i="3"/>
  <c r="BF491" i="3"/>
  <c r="T491" i="3"/>
  <c r="R491" i="3"/>
  <c r="P491" i="3"/>
  <c r="BI485" i="3"/>
  <c r="BH485" i="3"/>
  <c r="BG485" i="3"/>
  <c r="BF485" i="3"/>
  <c r="T485" i="3"/>
  <c r="R485" i="3"/>
  <c r="P485" i="3"/>
  <c r="BI481" i="3"/>
  <c r="BH481" i="3"/>
  <c r="BG481" i="3"/>
  <c r="BF481" i="3"/>
  <c r="T481" i="3"/>
  <c r="R481" i="3"/>
  <c r="P481" i="3"/>
  <c r="BI474" i="3"/>
  <c r="BH474" i="3"/>
  <c r="BG474" i="3"/>
  <c r="BF474" i="3"/>
  <c r="T474" i="3"/>
  <c r="R474" i="3"/>
  <c r="P474" i="3"/>
  <c r="BI472" i="3"/>
  <c r="BH472" i="3"/>
  <c r="BG472" i="3"/>
  <c r="BF472" i="3"/>
  <c r="T472" i="3"/>
  <c r="R472" i="3"/>
  <c r="P472" i="3"/>
  <c r="BI471" i="3"/>
  <c r="BH471" i="3"/>
  <c r="BG471" i="3"/>
  <c r="BF471" i="3"/>
  <c r="T471" i="3"/>
  <c r="R471" i="3"/>
  <c r="P471" i="3"/>
  <c r="BI470" i="3"/>
  <c r="BH470" i="3"/>
  <c r="BG470" i="3"/>
  <c r="BF470" i="3"/>
  <c r="T470" i="3"/>
  <c r="R470" i="3"/>
  <c r="P470" i="3"/>
  <c r="BI468" i="3"/>
  <c r="BH468" i="3"/>
  <c r="BG468" i="3"/>
  <c r="BF468" i="3"/>
  <c r="T468" i="3"/>
  <c r="R468" i="3"/>
  <c r="P468" i="3"/>
  <c r="BI466" i="3"/>
  <c r="BH466" i="3"/>
  <c r="BG466" i="3"/>
  <c r="BF466" i="3"/>
  <c r="T466" i="3"/>
  <c r="R466" i="3"/>
  <c r="P466" i="3"/>
  <c r="BI463" i="3"/>
  <c r="BH463" i="3"/>
  <c r="BG463" i="3"/>
  <c r="BF463" i="3"/>
  <c r="T463" i="3"/>
  <c r="R463" i="3"/>
  <c r="P463" i="3"/>
  <c r="BI462" i="3"/>
  <c r="BH462" i="3"/>
  <c r="BG462" i="3"/>
  <c r="BF462" i="3"/>
  <c r="T462" i="3"/>
  <c r="R462" i="3"/>
  <c r="P462" i="3"/>
  <c r="BI460" i="3"/>
  <c r="BH460" i="3"/>
  <c r="BG460" i="3"/>
  <c r="BF460" i="3"/>
  <c r="T460" i="3"/>
  <c r="R460" i="3"/>
  <c r="P460" i="3"/>
  <c r="BI459" i="3"/>
  <c r="BH459" i="3"/>
  <c r="BG459" i="3"/>
  <c r="BF459" i="3"/>
  <c r="T459" i="3"/>
  <c r="R459" i="3"/>
  <c r="P459" i="3"/>
  <c r="BI457" i="3"/>
  <c r="BH457" i="3"/>
  <c r="BG457" i="3"/>
  <c r="BF457" i="3"/>
  <c r="T457" i="3"/>
  <c r="R457" i="3"/>
  <c r="P457" i="3"/>
  <c r="BI455" i="3"/>
  <c r="BH455" i="3"/>
  <c r="BG455" i="3"/>
  <c r="BF455" i="3"/>
  <c r="T455" i="3"/>
  <c r="R455" i="3"/>
  <c r="P455" i="3"/>
  <c r="BI451" i="3"/>
  <c r="BH451" i="3"/>
  <c r="BG451" i="3"/>
  <c r="BF451" i="3"/>
  <c r="T451" i="3"/>
  <c r="R451" i="3"/>
  <c r="P451" i="3"/>
  <c r="BI448" i="3"/>
  <c r="BH448" i="3"/>
  <c r="BG448" i="3"/>
  <c r="BF448" i="3"/>
  <c r="T448" i="3"/>
  <c r="R448" i="3"/>
  <c r="P448" i="3"/>
  <c r="BI446" i="3"/>
  <c r="BH446" i="3"/>
  <c r="BG446" i="3"/>
  <c r="BF446" i="3"/>
  <c r="T446" i="3"/>
  <c r="R446" i="3"/>
  <c r="P446" i="3"/>
  <c r="BI440" i="3"/>
  <c r="BH440" i="3"/>
  <c r="BG440" i="3"/>
  <c r="BF440" i="3"/>
  <c r="T440" i="3"/>
  <c r="R440" i="3"/>
  <c r="P440" i="3"/>
  <c r="BI438" i="3"/>
  <c r="BH438" i="3"/>
  <c r="BG438" i="3"/>
  <c r="BF438" i="3"/>
  <c r="T438" i="3"/>
  <c r="R438" i="3"/>
  <c r="P438" i="3"/>
  <c r="BI431" i="3"/>
  <c r="BH431" i="3"/>
  <c r="BG431" i="3"/>
  <c r="BF431" i="3"/>
  <c r="T431" i="3"/>
  <c r="R431" i="3"/>
  <c r="P431" i="3"/>
  <c r="BI429" i="3"/>
  <c r="BH429" i="3"/>
  <c r="BG429" i="3"/>
  <c r="BF429" i="3"/>
  <c r="T429" i="3"/>
  <c r="R429" i="3"/>
  <c r="P429" i="3"/>
  <c r="BI428" i="3"/>
  <c r="BH428" i="3"/>
  <c r="BG428" i="3"/>
  <c r="BF428" i="3"/>
  <c r="T428" i="3"/>
  <c r="R428" i="3"/>
  <c r="P428" i="3"/>
  <c r="BI427" i="3"/>
  <c r="BH427" i="3"/>
  <c r="BG427" i="3"/>
  <c r="BF427" i="3"/>
  <c r="T427" i="3"/>
  <c r="R427" i="3"/>
  <c r="P427" i="3"/>
  <c r="BI425" i="3"/>
  <c r="BH425" i="3"/>
  <c r="BG425" i="3"/>
  <c r="BF425" i="3"/>
  <c r="T425" i="3"/>
  <c r="R425" i="3"/>
  <c r="P425" i="3"/>
  <c r="BI423" i="3"/>
  <c r="BH423" i="3"/>
  <c r="BG423" i="3"/>
  <c r="BF423" i="3"/>
  <c r="T423" i="3"/>
  <c r="R423" i="3"/>
  <c r="P423" i="3"/>
  <c r="BI421" i="3"/>
  <c r="BH421" i="3"/>
  <c r="BG421" i="3"/>
  <c r="BF421" i="3"/>
  <c r="T421" i="3"/>
  <c r="R421" i="3"/>
  <c r="P421" i="3"/>
  <c r="BI419" i="3"/>
  <c r="BH419" i="3"/>
  <c r="BG419" i="3"/>
  <c r="BF419" i="3"/>
  <c r="T419" i="3"/>
  <c r="R419" i="3"/>
  <c r="P419" i="3"/>
  <c r="BI418" i="3"/>
  <c r="BH418" i="3"/>
  <c r="BG418" i="3"/>
  <c r="BF418" i="3"/>
  <c r="T418" i="3"/>
  <c r="R418" i="3"/>
  <c r="P418" i="3"/>
  <c r="BI414" i="3"/>
  <c r="BH414" i="3"/>
  <c r="BG414" i="3"/>
  <c r="BF414" i="3"/>
  <c r="T414" i="3"/>
  <c r="R414" i="3"/>
  <c r="P414" i="3"/>
  <c r="BI413" i="3"/>
  <c r="BH413" i="3"/>
  <c r="BG413" i="3"/>
  <c r="BF413" i="3"/>
  <c r="T413" i="3"/>
  <c r="R413" i="3"/>
  <c r="P413" i="3"/>
  <c r="BI412" i="3"/>
  <c r="BH412" i="3"/>
  <c r="BG412" i="3"/>
  <c r="BF412" i="3"/>
  <c r="T412" i="3"/>
  <c r="R412" i="3"/>
  <c r="P412" i="3"/>
  <c r="BI411" i="3"/>
  <c r="BH411" i="3"/>
  <c r="BG411" i="3"/>
  <c r="BF411" i="3"/>
  <c r="T411" i="3"/>
  <c r="R411" i="3"/>
  <c r="P411" i="3"/>
  <c r="BI409" i="3"/>
  <c r="BH409" i="3"/>
  <c r="BG409" i="3"/>
  <c r="BF409" i="3"/>
  <c r="T409" i="3"/>
  <c r="R409" i="3"/>
  <c r="P409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3" i="3"/>
  <c r="BH403" i="3"/>
  <c r="BG403" i="3"/>
  <c r="BF403" i="3"/>
  <c r="T403" i="3"/>
  <c r="T402" i="3"/>
  <c r="R403" i="3"/>
  <c r="R402" i="3"/>
  <c r="P403" i="3"/>
  <c r="P402" i="3"/>
  <c r="BI400" i="3"/>
  <c r="BH400" i="3"/>
  <c r="BG400" i="3"/>
  <c r="BF400" i="3"/>
  <c r="T400" i="3"/>
  <c r="R400" i="3"/>
  <c r="P400" i="3"/>
  <c r="BI398" i="3"/>
  <c r="BH398" i="3"/>
  <c r="BG398" i="3"/>
  <c r="BF398" i="3"/>
  <c r="T398" i="3"/>
  <c r="R398" i="3"/>
  <c r="P398" i="3"/>
  <c r="BI396" i="3"/>
  <c r="BH396" i="3"/>
  <c r="BG396" i="3"/>
  <c r="BF396" i="3"/>
  <c r="T396" i="3"/>
  <c r="R396" i="3"/>
  <c r="P396" i="3"/>
  <c r="BI395" i="3"/>
  <c r="BH395" i="3"/>
  <c r="BG395" i="3"/>
  <c r="BF395" i="3"/>
  <c r="T395" i="3"/>
  <c r="R395" i="3"/>
  <c r="P395" i="3"/>
  <c r="BI394" i="3"/>
  <c r="BH394" i="3"/>
  <c r="BG394" i="3"/>
  <c r="BF394" i="3"/>
  <c r="T394" i="3"/>
  <c r="R394" i="3"/>
  <c r="P394" i="3"/>
  <c r="BI393" i="3"/>
  <c r="BH393" i="3"/>
  <c r="BG393" i="3"/>
  <c r="BF393" i="3"/>
  <c r="T393" i="3"/>
  <c r="R393" i="3"/>
  <c r="P393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7" i="3"/>
  <c r="BH387" i="3"/>
  <c r="BG387" i="3"/>
  <c r="BF387" i="3"/>
  <c r="T387" i="3"/>
  <c r="R387" i="3"/>
  <c r="P387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1" i="3"/>
  <c r="BH381" i="3"/>
  <c r="BG381" i="3"/>
  <c r="BF381" i="3"/>
  <c r="T381" i="3"/>
  <c r="R381" i="3"/>
  <c r="P381" i="3"/>
  <c r="BI374" i="3"/>
  <c r="BH374" i="3"/>
  <c r="BG374" i="3"/>
  <c r="BF374" i="3"/>
  <c r="T374" i="3"/>
  <c r="R374" i="3"/>
  <c r="P374" i="3"/>
  <c r="BI369" i="3"/>
  <c r="BH369" i="3"/>
  <c r="BG369" i="3"/>
  <c r="BF369" i="3"/>
  <c r="T369" i="3"/>
  <c r="R369" i="3"/>
  <c r="P369" i="3"/>
  <c r="BI367" i="3"/>
  <c r="BH367" i="3"/>
  <c r="BG367" i="3"/>
  <c r="BF367" i="3"/>
  <c r="T367" i="3"/>
  <c r="R367" i="3"/>
  <c r="P367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0" i="3"/>
  <c r="BH360" i="3"/>
  <c r="BG360" i="3"/>
  <c r="BF360" i="3"/>
  <c r="T360" i="3"/>
  <c r="R360" i="3"/>
  <c r="P360" i="3"/>
  <c r="BI357" i="3"/>
  <c r="BH357" i="3"/>
  <c r="BG357" i="3"/>
  <c r="BF357" i="3"/>
  <c r="T357" i="3"/>
  <c r="R357" i="3"/>
  <c r="P357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48" i="3"/>
  <c r="BH348" i="3"/>
  <c r="BG348" i="3"/>
  <c r="BF348" i="3"/>
  <c r="T348" i="3"/>
  <c r="R348" i="3"/>
  <c r="P348" i="3"/>
  <c r="BI346" i="3"/>
  <c r="BH346" i="3"/>
  <c r="BG346" i="3"/>
  <c r="BF346" i="3"/>
  <c r="T346" i="3"/>
  <c r="R346" i="3"/>
  <c r="P346" i="3"/>
  <c r="BI342" i="3"/>
  <c r="BH342" i="3"/>
  <c r="BG342" i="3"/>
  <c r="BF342" i="3"/>
  <c r="T342" i="3"/>
  <c r="R342" i="3"/>
  <c r="P342" i="3"/>
  <c r="BI341" i="3"/>
  <c r="BH341" i="3"/>
  <c r="BG341" i="3"/>
  <c r="BF341" i="3"/>
  <c r="T341" i="3"/>
  <c r="R341" i="3"/>
  <c r="P341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2" i="3"/>
  <c r="BH302" i="3"/>
  <c r="BG302" i="3"/>
  <c r="BF302" i="3"/>
  <c r="T302" i="3"/>
  <c r="R302" i="3"/>
  <c r="P302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48" i="3"/>
  <c r="BH248" i="3"/>
  <c r="BG248" i="3"/>
  <c r="BF248" i="3"/>
  <c r="T248" i="3"/>
  <c r="R248" i="3"/>
  <c r="P248" i="3"/>
  <c r="BI241" i="3"/>
  <c r="BH241" i="3"/>
  <c r="BG241" i="3"/>
  <c r="BF241" i="3"/>
  <c r="T241" i="3"/>
  <c r="R241" i="3"/>
  <c r="P241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J141" i="3"/>
  <c r="J140" i="3"/>
  <c r="F140" i="3"/>
  <c r="F138" i="3"/>
  <c r="E136" i="3"/>
  <c r="J94" i="3"/>
  <c r="J93" i="3"/>
  <c r="F93" i="3"/>
  <c r="F91" i="3"/>
  <c r="E89" i="3"/>
  <c r="J20" i="3"/>
  <c r="E20" i="3"/>
  <c r="F141" i="3" s="1"/>
  <c r="J19" i="3"/>
  <c r="J14" i="3"/>
  <c r="J138" i="3"/>
  <c r="E7" i="3"/>
  <c r="E132" i="3"/>
  <c r="J37" i="2"/>
  <c r="J36" i="2"/>
  <c r="AY95" i="1" s="1"/>
  <c r="J35" i="2"/>
  <c r="AX95" i="1" s="1"/>
  <c r="BI138" i="2"/>
  <c r="BH138" i="2"/>
  <c r="BG138" i="2"/>
  <c r="BF138" i="2"/>
  <c r="T138" i="2"/>
  <c r="T137" i="2" s="1"/>
  <c r="R138" i="2"/>
  <c r="R137" i="2" s="1"/>
  <c r="P138" i="2"/>
  <c r="P137" i="2" s="1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T123" i="2"/>
  <c r="R124" i="2"/>
  <c r="R123" i="2"/>
  <c r="P124" i="2"/>
  <c r="P123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 s="1"/>
  <c r="J17" i="2"/>
  <c r="J12" i="2"/>
  <c r="J115" i="2"/>
  <c r="E7" i="2"/>
  <c r="E111" i="2"/>
  <c r="L90" i="1"/>
  <c r="AM90" i="1"/>
  <c r="AM89" i="1"/>
  <c r="L89" i="1"/>
  <c r="AM87" i="1"/>
  <c r="L87" i="1"/>
  <c r="L85" i="1"/>
  <c r="L84" i="1"/>
  <c r="J130" i="2"/>
  <c r="J127" i="2"/>
  <c r="AS96" i="1"/>
  <c r="BK129" i="2"/>
  <c r="J126" i="2"/>
  <c r="J751" i="3"/>
  <c r="BK745" i="3"/>
  <c r="BK716" i="3"/>
  <c r="BK703" i="3"/>
  <c r="BK696" i="3"/>
  <c r="BK692" i="3"/>
  <c r="BK688" i="3"/>
  <c r="BK683" i="3"/>
  <c r="J666" i="3"/>
  <c r="J653" i="3"/>
  <c r="J641" i="3"/>
  <c r="BK632" i="3"/>
  <c r="BK622" i="3"/>
  <c r="J617" i="3"/>
  <c r="J607" i="3"/>
  <c r="J594" i="3"/>
  <c r="J583" i="3"/>
  <c r="J573" i="3"/>
  <c r="BK571" i="3"/>
  <c r="J567" i="3"/>
  <c r="BK563" i="3"/>
  <c r="J555" i="3"/>
  <c r="J552" i="3"/>
  <c r="BK548" i="3"/>
  <c r="BK540" i="3"/>
  <c r="BK535" i="3"/>
  <c r="BK518" i="3"/>
  <c r="BK508" i="3"/>
  <c r="BK502" i="3"/>
  <c r="BK491" i="3"/>
  <c r="J471" i="3"/>
  <c r="J463" i="3"/>
  <c r="BK459" i="3"/>
  <c r="J448" i="3"/>
  <c r="BK431" i="3"/>
  <c r="J421" i="3"/>
  <c r="BK413" i="3"/>
  <c r="J408" i="3"/>
  <c r="BK395" i="3"/>
  <c r="J390" i="3"/>
  <c r="J384" i="3"/>
  <c r="BK369" i="3"/>
  <c r="BK364" i="3"/>
  <c r="J353" i="3"/>
  <c r="BK341" i="3"/>
  <c r="BK336" i="3"/>
  <c r="BK325" i="3"/>
  <c r="BK302" i="3"/>
  <c r="J286" i="3"/>
  <c r="BK282" i="3"/>
  <c r="BK270" i="3"/>
  <c r="BK259" i="3"/>
  <c r="BK248" i="3"/>
  <c r="J228" i="3"/>
  <c r="J212" i="3"/>
  <c r="BK198" i="3"/>
  <c r="J190" i="3"/>
  <c r="BK181" i="3"/>
  <c r="BK177" i="3"/>
  <c r="J165" i="3"/>
  <c r="BK153" i="3"/>
  <c r="J745" i="3"/>
  <c r="BK708" i="3"/>
  <c r="BK695" i="3"/>
  <c r="BK690" i="3"/>
  <c r="J686" i="3"/>
  <c r="J668" i="3"/>
  <c r="J652" i="3"/>
  <c r="J640" i="3"/>
  <c r="J630" i="3"/>
  <c r="J621" i="3"/>
  <c r="J614" i="3"/>
  <c r="J600" i="3"/>
  <c r="BK590" i="3"/>
  <c r="BK582" i="3"/>
  <c r="J577" i="3"/>
  <c r="J574" i="3"/>
  <c r="J570" i="3"/>
  <c r="J563" i="3"/>
  <c r="J554" i="3"/>
  <c r="J550" i="3"/>
  <c r="J545" i="3"/>
  <c r="BK537" i="3"/>
  <c r="J523" i="3"/>
  <c r="BK512" i="3"/>
  <c r="BK504" i="3"/>
  <c r="J491" i="3"/>
  <c r="BK471" i="3"/>
  <c r="J466" i="3"/>
  <c r="J459" i="3"/>
  <c r="BK451" i="3"/>
  <c r="J438" i="3"/>
  <c r="BK427" i="3"/>
  <c r="BK419" i="3"/>
  <c r="BK411" i="3"/>
  <c r="J406" i="3"/>
  <c r="J398" i="3"/>
  <c r="BK393" i="3"/>
  <c r="BK387" i="3"/>
  <c r="J381" i="3"/>
  <c r="J366" i="3"/>
  <c r="BK353" i="3"/>
  <c r="BK346" i="3"/>
  <c r="BK339" i="3"/>
  <c r="BK330" i="3"/>
  <c r="BK308" i="3"/>
  <c r="J289" i="3"/>
  <c r="BK277" i="3"/>
  <c r="BK267" i="3"/>
  <c r="J257" i="3"/>
  <c r="J241" i="3"/>
  <c r="J230" i="3"/>
  <c r="J219" i="3"/>
  <c r="J202" i="3"/>
  <c r="J192" i="3"/>
  <c r="J185" i="3"/>
  <c r="J177" i="3"/>
  <c r="J170" i="3"/>
  <c r="J160" i="3"/>
  <c r="J152" i="3"/>
  <c r="BK137" i="4"/>
  <c r="J129" i="4"/>
  <c r="J131" i="4"/>
  <c r="BK129" i="4"/>
  <c r="J131" i="2"/>
  <c r="J129" i="2"/>
  <c r="J138" i="2"/>
  <c r="BK134" i="2"/>
  <c r="BK127" i="2"/>
  <c r="BK138" i="2"/>
  <c r="BK124" i="2"/>
  <c r="BK747" i="3"/>
  <c r="J728" i="3"/>
  <c r="J713" i="3"/>
  <c r="J698" i="3"/>
  <c r="BK694" i="3"/>
  <c r="J690" i="3"/>
  <c r="BK686" i="3"/>
  <c r="BK668" i="3"/>
  <c r="BK654" i="3"/>
  <c r="BK643" i="3"/>
  <c r="J634" i="3"/>
  <c r="J624" i="3"/>
  <c r="J619" i="3"/>
  <c r="BK612" i="3"/>
  <c r="BK600" i="3"/>
  <c r="J590" i="3"/>
  <c r="J581" i="3"/>
  <c r="BK575" i="3"/>
  <c r="BK570" i="3"/>
  <c r="BK564" i="3"/>
  <c r="BK555" i="3"/>
  <c r="J553" i="3"/>
  <c r="J549" i="3"/>
  <c r="J543" i="3"/>
  <c r="J539" i="3"/>
  <c r="J527" i="3"/>
  <c r="J515" i="3"/>
  <c r="J505" i="3"/>
  <c r="BK497" i="3"/>
  <c r="J472" i="3"/>
  <c r="J468" i="3"/>
  <c r="J460" i="3"/>
  <c r="J451" i="3"/>
  <c r="BK438" i="3"/>
  <c r="J427" i="3"/>
  <c r="J419" i="3"/>
  <c r="BK409" i="3"/>
  <c r="BK400" i="3"/>
  <c r="BK394" i="3"/>
  <c r="J387" i="3"/>
  <c r="J383" i="3"/>
  <c r="J367" i="3"/>
  <c r="BK357" i="3"/>
  <c r="J346" i="3"/>
  <c r="BK338" i="3"/>
  <c r="BK328" i="3"/>
  <c r="J307" i="3"/>
  <c r="BK289" i="3"/>
  <c r="J277" i="3"/>
  <c r="J265" i="3"/>
  <c r="BK254" i="3"/>
  <c r="BK236" i="3"/>
  <c r="BK225" i="3"/>
  <c r="BK210" i="3"/>
  <c r="BK192" i="3"/>
  <c r="BK185" i="3"/>
  <c r="J175" i="3"/>
  <c r="BK167" i="3"/>
  <c r="BK159" i="3"/>
  <c r="J147" i="3"/>
  <c r="J716" i="3"/>
  <c r="BK698" i="3"/>
  <c r="J693" i="3"/>
  <c r="J689" i="3"/>
  <c r="J683" i="3"/>
  <c r="J654" i="3"/>
  <c r="J643" i="3"/>
  <c r="BK634" i="3"/>
  <c r="BK624" i="3"/>
  <c r="BK619" i="3"/>
  <c r="J612" i="3"/>
  <c r="BK594" i="3"/>
  <c r="BK583" i="3"/>
  <c r="J575" i="3"/>
  <c r="J571" i="3"/>
  <c r="BK565" i="3"/>
  <c r="J556" i="3"/>
  <c r="J551" i="3"/>
  <c r="J547" i="3"/>
  <c r="BK542" i="3"/>
  <c r="J535" i="3"/>
  <c r="BK515" i="3"/>
  <c r="J509" i="3"/>
  <c r="J497" i="3"/>
  <c r="BK474" i="3"/>
  <c r="BK468" i="3"/>
  <c r="BK460" i="3"/>
  <c r="BK448" i="3"/>
  <c r="J431" i="3"/>
  <c r="J425" i="3"/>
  <c r="BK418" i="3"/>
  <c r="J412" i="3"/>
  <c r="BK403" i="3"/>
  <c r="BK396" i="3"/>
  <c r="J391" i="3"/>
  <c r="J385" i="3"/>
  <c r="J374" i="3"/>
  <c r="BK360" i="3"/>
  <c r="J348" i="3"/>
  <c r="J341" i="3"/>
  <c r="BK334" i="3"/>
  <c r="J324" i="3"/>
  <c r="J302" i="3"/>
  <c r="BK286" i="3"/>
  <c r="J275" i="3"/>
  <c r="BK265" i="3"/>
  <c r="BK252" i="3"/>
  <c r="J236" i="3"/>
  <c r="BK223" i="3"/>
  <c r="J210" i="3"/>
  <c r="J198" i="3"/>
  <c r="BK190" i="3"/>
  <c r="J181" i="3"/>
  <c r="BK172" i="3"/>
  <c r="BK165" i="3"/>
  <c r="J153" i="3"/>
  <c r="J133" i="4"/>
  <c r="BK135" i="4"/>
  <c r="BK130" i="2"/>
  <c r="BK131" i="2"/>
  <c r="BK126" i="2"/>
  <c r="BK135" i="2"/>
  <c r="J134" i="2"/>
  <c r="J124" i="2"/>
  <c r="J135" i="2"/>
  <c r="BK751" i="3"/>
  <c r="J747" i="3"/>
  <c r="J727" i="3"/>
  <c r="J708" i="3"/>
  <c r="J695" i="3"/>
  <c r="BK693" i="3"/>
  <c r="BK689" i="3"/>
  <c r="BK684" i="3"/>
  <c r="J681" i="3"/>
  <c r="BK660" i="3"/>
  <c r="BK646" i="3"/>
  <c r="BK640" i="3"/>
  <c r="BK630" i="3"/>
  <c r="BK621" i="3"/>
  <c r="BK614" i="3"/>
  <c r="J602" i="3"/>
  <c r="J588" i="3"/>
  <c r="J582" i="3"/>
  <c r="BK577" i="3"/>
  <c r="BK572" i="3"/>
  <c r="BK566" i="3"/>
  <c r="BK556" i="3"/>
  <c r="BK551" i="3"/>
  <c r="BK547" i="3"/>
  <c r="BK544" i="3"/>
  <c r="J537" i="3"/>
  <c r="BK523" i="3"/>
  <c r="J512" i="3"/>
  <c r="J504" i="3"/>
  <c r="BK485" i="3"/>
  <c r="J474" i="3"/>
  <c r="J470" i="3"/>
  <c r="J462" i="3"/>
  <c r="J455" i="3"/>
  <c r="J440" i="3"/>
  <c r="BK428" i="3"/>
  <c r="BK423" i="3"/>
  <c r="BK414" i="3"/>
  <c r="J411" i="3"/>
  <c r="J396" i="3"/>
  <c r="J393" i="3"/>
  <c r="BK389" i="3"/>
  <c r="BK374" i="3"/>
  <c r="J360" i="3"/>
  <c r="BK348" i="3"/>
  <c r="J339" i="3"/>
  <c r="J330" i="3"/>
  <c r="J308" i="3"/>
  <c r="J291" i="3"/>
  <c r="J284" i="3"/>
  <c r="J272" i="3"/>
  <c r="J263" i="3"/>
  <c r="J252" i="3"/>
  <c r="J237" i="3"/>
  <c r="J223" i="3"/>
  <c r="BK208" i="3"/>
  <c r="J197" i="3"/>
  <c r="J186" i="3"/>
  <c r="J172" i="3"/>
  <c r="J161" i="3"/>
  <c r="BK154" i="3"/>
  <c r="BK149" i="3"/>
  <c r="BK727" i="3"/>
  <c r="J703" i="3"/>
  <c r="J694" i="3"/>
  <c r="J688" i="3"/>
  <c r="BK681" i="3"/>
  <c r="J660" i="3"/>
  <c r="J646" i="3"/>
  <c r="BK641" i="3"/>
  <c r="BK629" i="3"/>
  <c r="BK617" i="3"/>
  <c r="BK607" i="3"/>
  <c r="BK597" i="3"/>
  <c r="BK588" i="3"/>
  <c r="BK581" i="3"/>
  <c r="BK573" i="3"/>
  <c r="J569" i="3"/>
  <c r="J566" i="3"/>
  <c r="BK558" i="3"/>
  <c r="BK553" i="3"/>
  <c r="BK549" i="3"/>
  <c r="J544" i="3"/>
  <c r="BK539" i="3"/>
  <c r="BK527" i="3"/>
  <c r="J518" i="3"/>
  <c r="J508" i="3"/>
  <c r="J500" i="3"/>
  <c r="J481" i="3"/>
  <c r="BK470" i="3"/>
  <c r="BK462" i="3"/>
  <c r="BK455" i="3"/>
  <c r="BK440" i="3"/>
  <c r="J428" i="3"/>
  <c r="BK421" i="3"/>
  <c r="J413" i="3"/>
  <c r="BK408" i="3"/>
  <c r="J400" i="3"/>
  <c r="J394" i="3"/>
  <c r="J389" i="3"/>
  <c r="BK384" i="3"/>
  <c r="BK367" i="3"/>
  <c r="J364" i="3"/>
  <c r="J352" i="3"/>
  <c r="J338" i="3"/>
  <c r="J328" i="3"/>
  <c r="BK307" i="3"/>
  <c r="BK291" i="3"/>
  <c r="J282" i="3"/>
  <c r="BK272" i="3"/>
  <c r="J259" i="3"/>
  <c r="J248" i="3"/>
  <c r="BK228" i="3"/>
  <c r="BK212" i="3"/>
  <c r="J196" i="3"/>
  <c r="J182" i="3"/>
  <c r="BK175" i="3"/>
  <c r="BK161" i="3"/>
  <c r="J159" i="3"/>
  <c r="J149" i="3"/>
  <c r="J135" i="4"/>
  <c r="J137" i="4"/>
  <c r="BK652" i="3"/>
  <c r="BK636" i="3"/>
  <c r="J629" i="3"/>
  <c r="J616" i="3"/>
  <c r="J597" i="3"/>
  <c r="BK585" i="3"/>
  <c r="BK579" i="3"/>
  <c r="BK574" i="3"/>
  <c r="BK569" i="3"/>
  <c r="J565" i="3"/>
  <c r="J558" i="3"/>
  <c r="BK554" i="3"/>
  <c r="BK550" i="3"/>
  <c r="BK545" i="3"/>
  <c r="J542" i="3"/>
  <c r="BK531" i="3"/>
  <c r="J521" i="3"/>
  <c r="BK509" i="3"/>
  <c r="BK500" i="3"/>
  <c r="BK481" i="3"/>
  <c r="BK466" i="3"/>
  <c r="BK457" i="3"/>
  <c r="BK446" i="3"/>
  <c r="BK429" i="3"/>
  <c r="BK425" i="3"/>
  <c r="J418" i="3"/>
  <c r="BK412" i="3"/>
  <c r="BK406" i="3"/>
  <c r="BK398" i="3"/>
  <c r="BK391" i="3"/>
  <c r="BK385" i="3"/>
  <c r="BK381" i="3"/>
  <c r="BK366" i="3"/>
  <c r="BK352" i="3"/>
  <c r="J342" i="3"/>
  <c r="J334" i="3"/>
  <c r="BK324" i="3"/>
  <c r="BK293" i="3"/>
  <c r="BK275" i="3"/>
  <c r="J267" i="3"/>
  <c r="BK257" i="3"/>
  <c r="BK241" i="3"/>
  <c r="BK230" i="3"/>
  <c r="BK219" i="3"/>
  <c r="BK202" i="3"/>
  <c r="BK196" i="3"/>
  <c r="BK182" i="3"/>
  <c r="BK180" i="3"/>
  <c r="BK170" i="3"/>
  <c r="BK160" i="3"/>
  <c r="BK152" i="3"/>
  <c r="BK728" i="3"/>
  <c r="BK713" i="3"/>
  <c r="J696" i="3"/>
  <c r="J692" i="3"/>
  <c r="J684" i="3"/>
  <c r="BK666" i="3"/>
  <c r="BK653" i="3"/>
  <c r="J636" i="3"/>
  <c r="J632" i="3"/>
  <c r="J622" i="3"/>
  <c r="BK616" i="3"/>
  <c r="BK602" i="3"/>
  <c r="J585" i="3"/>
  <c r="J579" i="3"/>
  <c r="J572" i="3"/>
  <c r="BK567" i="3"/>
  <c r="J564" i="3"/>
  <c r="BK552" i="3"/>
  <c r="J548" i="3"/>
  <c r="BK543" i="3"/>
  <c r="J540" i="3"/>
  <c r="J531" i="3"/>
  <c r="BK521" i="3"/>
  <c r="BK505" i="3"/>
  <c r="J502" i="3"/>
  <c r="J485" i="3"/>
  <c r="BK472" i="3"/>
  <c r="BK463" i="3"/>
  <c r="J457" i="3"/>
  <c r="J446" i="3"/>
  <c r="J429" i="3"/>
  <c r="J423" i="3"/>
  <c r="J414" i="3"/>
  <c r="J409" i="3"/>
  <c r="J403" i="3"/>
  <c r="J395" i="3"/>
  <c r="BK390" i="3"/>
  <c r="BK383" i="3"/>
  <c r="J369" i="3"/>
  <c r="J357" i="3"/>
  <c r="BK342" i="3"/>
  <c r="J336" i="3"/>
  <c r="J325" i="3"/>
  <c r="J293" i="3"/>
  <c r="BK284" i="3"/>
  <c r="J270" i="3"/>
  <c r="BK263" i="3"/>
  <c r="J254" i="3"/>
  <c r="BK237" i="3"/>
  <c r="J225" i="3"/>
  <c r="J208" i="3"/>
  <c r="BK197" i="3"/>
  <c r="BK186" i="3"/>
  <c r="J180" i="3"/>
  <c r="J167" i="3"/>
  <c r="J154" i="3"/>
  <c r="BK147" i="3"/>
  <c r="BK131" i="4"/>
  <c r="BK133" i="4"/>
  <c r="P127" i="4" l="1"/>
  <c r="P126" i="4" s="1"/>
  <c r="AU98" i="1" s="1"/>
  <c r="R125" i="2"/>
  <c r="T133" i="2"/>
  <c r="T146" i="3"/>
  <c r="R179" i="3"/>
  <c r="R184" i="3"/>
  <c r="R235" i="3"/>
  <c r="T329" i="3"/>
  <c r="P368" i="3"/>
  <c r="R392" i="3"/>
  <c r="P405" i="3"/>
  <c r="T405" i="3"/>
  <c r="R410" i="3"/>
  <c r="T430" i="3"/>
  <c r="T461" i="3"/>
  <c r="R473" i="3"/>
  <c r="R546" i="3"/>
  <c r="R568" i="3"/>
  <c r="P584" i="3"/>
  <c r="BK611" i="3"/>
  <c r="J611" i="3"/>
  <c r="J118" i="3"/>
  <c r="BK645" i="3"/>
  <c r="J645" i="3"/>
  <c r="J119" i="3"/>
  <c r="P685" i="3"/>
  <c r="BK697" i="3"/>
  <c r="J697" i="3"/>
  <c r="J121" i="3"/>
  <c r="BK715" i="3"/>
  <c r="J715" i="3" s="1"/>
  <c r="J122" i="3" s="1"/>
  <c r="P125" i="2"/>
  <c r="P122" i="2"/>
  <c r="P121" i="2" s="1"/>
  <c r="AU95" i="1" s="1"/>
  <c r="P133" i="2"/>
  <c r="P146" i="3"/>
  <c r="P179" i="3"/>
  <c r="P184" i="3"/>
  <c r="P235" i="3"/>
  <c r="BK329" i="3"/>
  <c r="J329" i="3" s="1"/>
  <c r="J104" i="3" s="1"/>
  <c r="BK368" i="3"/>
  <c r="J368" i="3"/>
  <c r="J105" i="3" s="1"/>
  <c r="BK392" i="3"/>
  <c r="J392" i="3"/>
  <c r="J106" i="3"/>
  <c r="P410" i="3"/>
  <c r="BK430" i="3"/>
  <c r="J430" i="3"/>
  <c r="J111" i="3"/>
  <c r="BK461" i="3"/>
  <c r="J461" i="3"/>
  <c r="J112" i="3"/>
  <c r="BK473" i="3"/>
  <c r="J473" i="3" s="1"/>
  <c r="J113" i="3" s="1"/>
  <c r="P546" i="3"/>
  <c r="BK568" i="3"/>
  <c r="J568" i="3" s="1"/>
  <c r="J115" i="3" s="1"/>
  <c r="P576" i="3"/>
  <c r="T576" i="3"/>
  <c r="R584" i="3"/>
  <c r="R611" i="3"/>
  <c r="T645" i="3"/>
  <c r="T685" i="3"/>
  <c r="T697" i="3"/>
  <c r="T715" i="3"/>
  <c r="BK125" i="2"/>
  <c r="J125" i="2"/>
  <c r="J99" i="2" s="1"/>
  <c r="R133" i="2"/>
  <c r="R122" i="2" s="1"/>
  <c r="R121" i="2" s="1"/>
  <c r="BK146" i="3"/>
  <c r="BK184" i="3"/>
  <c r="J184" i="3" s="1"/>
  <c r="J102" i="3" s="1"/>
  <c r="BK235" i="3"/>
  <c r="J235" i="3"/>
  <c r="J103" i="3" s="1"/>
  <c r="P329" i="3"/>
  <c r="T368" i="3"/>
  <c r="P392" i="3"/>
  <c r="BK405" i="3"/>
  <c r="J405" i="3"/>
  <c r="J109" i="3"/>
  <c r="R405" i="3"/>
  <c r="T410" i="3"/>
  <c r="R430" i="3"/>
  <c r="R461" i="3"/>
  <c r="T473" i="3"/>
  <c r="T546" i="3"/>
  <c r="T568" i="3"/>
  <c r="BK584" i="3"/>
  <c r="J584" i="3"/>
  <c r="J117" i="3" s="1"/>
  <c r="P611" i="3"/>
  <c r="P645" i="3"/>
  <c r="BK685" i="3"/>
  <c r="J685" i="3" s="1"/>
  <c r="J120" i="3" s="1"/>
  <c r="P697" i="3"/>
  <c r="R715" i="3"/>
  <c r="T125" i="2"/>
  <c r="T122" i="2"/>
  <c r="T121" i="2"/>
  <c r="BK133" i="2"/>
  <c r="J133" i="2" s="1"/>
  <c r="J100" i="2" s="1"/>
  <c r="R146" i="3"/>
  <c r="BK179" i="3"/>
  <c r="J179" i="3" s="1"/>
  <c r="J101" i="3" s="1"/>
  <c r="T179" i="3"/>
  <c r="T184" i="3"/>
  <c r="T235" i="3"/>
  <c r="R329" i="3"/>
  <c r="R368" i="3"/>
  <c r="T392" i="3"/>
  <c r="BK410" i="3"/>
  <c r="J410" i="3"/>
  <c r="J110" i="3"/>
  <c r="P430" i="3"/>
  <c r="P461" i="3"/>
  <c r="P473" i="3"/>
  <c r="BK546" i="3"/>
  <c r="J546" i="3"/>
  <c r="J114" i="3" s="1"/>
  <c r="P568" i="3"/>
  <c r="BK576" i="3"/>
  <c r="J576" i="3"/>
  <c r="J116" i="3" s="1"/>
  <c r="R576" i="3"/>
  <c r="T584" i="3"/>
  <c r="T611" i="3"/>
  <c r="R645" i="3"/>
  <c r="R685" i="3"/>
  <c r="R697" i="3"/>
  <c r="P715" i="3"/>
  <c r="BK137" i="2"/>
  <c r="J137" i="2"/>
  <c r="J101" i="2"/>
  <c r="BK402" i="3"/>
  <c r="J402" i="3" s="1"/>
  <c r="J107" i="3" s="1"/>
  <c r="BK132" i="4"/>
  <c r="J132" i="4"/>
  <c r="J102" i="4" s="1"/>
  <c r="BK123" i="2"/>
  <c r="J123" i="2"/>
  <c r="J98" i="2"/>
  <c r="BK128" i="4"/>
  <c r="J128" i="4"/>
  <c r="J100" i="4"/>
  <c r="BK130" i="4"/>
  <c r="J130" i="4" s="1"/>
  <c r="J101" i="4" s="1"/>
  <c r="BK134" i="4"/>
  <c r="J134" i="4"/>
  <c r="J103" i="4" s="1"/>
  <c r="BK136" i="4"/>
  <c r="J136" i="4"/>
  <c r="J104" i="4"/>
  <c r="J146" i="3"/>
  <c r="J100" i="3"/>
  <c r="J91" i="4"/>
  <c r="F94" i="4"/>
  <c r="E114" i="4"/>
  <c r="BE133" i="4"/>
  <c r="BE135" i="4"/>
  <c r="BE137" i="4"/>
  <c r="BE129" i="4"/>
  <c r="BE131" i="4"/>
  <c r="E85" i="3"/>
  <c r="J91" i="3"/>
  <c r="BE149" i="3"/>
  <c r="BE152" i="3"/>
  <c r="BE160" i="3"/>
  <c r="BE172" i="3"/>
  <c r="BE175" i="3"/>
  <c r="BE177" i="3"/>
  <c r="BE185" i="3"/>
  <c r="BE198" i="3"/>
  <c r="BE210" i="3"/>
  <c r="BE212" i="3"/>
  <c r="BE228" i="3"/>
  <c r="BE230" i="3"/>
  <c r="BE236" i="3"/>
  <c r="BE237" i="3"/>
  <c r="BE259" i="3"/>
  <c r="BE263" i="3"/>
  <c r="BE270" i="3"/>
  <c r="BE272" i="3"/>
  <c r="BE275" i="3"/>
  <c r="BE284" i="3"/>
  <c r="BE286" i="3"/>
  <c r="BE307" i="3"/>
  <c r="BE328" i="3"/>
  <c r="BE330" i="3"/>
  <c r="BE336" i="3"/>
  <c r="BE338" i="3"/>
  <c r="BE342" i="3"/>
  <c r="BE357" i="3"/>
  <c r="BE366" i="3"/>
  <c r="BE374" i="3"/>
  <c r="BE385" i="3"/>
  <c r="BE391" i="3"/>
  <c r="BE393" i="3"/>
  <c r="BE394" i="3"/>
  <c r="BE395" i="3"/>
  <c r="BE398" i="3"/>
  <c r="BE400" i="3"/>
  <c r="BE403" i="3"/>
  <c r="BE406" i="3"/>
  <c r="BE414" i="3"/>
  <c r="BE418" i="3"/>
  <c r="BE419" i="3"/>
  <c r="BE421" i="3"/>
  <c r="BE425" i="3"/>
  <c r="BE427" i="3"/>
  <c r="BE438" i="3"/>
  <c r="BE446" i="3"/>
  <c r="BE448" i="3"/>
  <c r="BE451" i="3"/>
  <c r="BE459" i="3"/>
  <c r="BE462" i="3"/>
  <c r="BE466" i="3"/>
  <c r="BE468" i="3"/>
  <c r="BE470" i="3"/>
  <c r="BE472" i="3"/>
  <c r="BE474" i="3"/>
  <c r="BE485" i="3"/>
  <c r="BE500" i="3"/>
  <c r="BE502" i="3"/>
  <c r="BE504" i="3"/>
  <c r="BE505" i="3"/>
  <c r="BE512" i="3"/>
  <c r="BE518" i="3"/>
  <c r="BE537" i="3"/>
  <c r="BE539" i="3"/>
  <c r="BE542" i="3"/>
  <c r="BE551" i="3"/>
  <c r="BE552" i="3"/>
  <c r="BE553" i="3"/>
  <c r="BE556" i="3"/>
  <c r="BE558" i="3"/>
  <c r="BE564" i="3"/>
  <c r="BE565" i="3"/>
  <c r="BE566" i="3"/>
  <c r="BE567" i="3"/>
  <c r="BE569" i="3"/>
  <c r="BE572" i="3"/>
  <c r="BE575" i="3"/>
  <c r="BE581" i="3"/>
  <c r="BE582" i="3"/>
  <c r="BE583" i="3"/>
  <c r="BE585" i="3"/>
  <c r="BE588" i="3"/>
  <c r="BE590" i="3"/>
  <c r="BE594" i="3"/>
  <c r="BE600" i="3"/>
  <c r="BE602" i="3"/>
  <c r="BE614" i="3"/>
  <c r="BE617" i="3"/>
  <c r="BE621" i="3"/>
  <c r="BE624" i="3"/>
  <c r="BE632" i="3"/>
  <c r="BE634" i="3"/>
  <c r="BE640" i="3"/>
  <c r="BE641" i="3"/>
  <c r="BE646" i="3"/>
  <c r="BE652" i="3"/>
  <c r="BE653" i="3"/>
  <c r="BE654" i="3"/>
  <c r="BE660" i="3"/>
  <c r="BE666" i="3"/>
  <c r="BE668" i="3"/>
  <c r="BE684" i="3"/>
  <c r="BE686" i="3"/>
  <c r="BE688" i="3"/>
  <c r="BE694" i="3"/>
  <c r="BE696" i="3"/>
  <c r="BE703" i="3"/>
  <c r="BE708" i="3"/>
  <c r="BE716" i="3"/>
  <c r="BE727" i="3"/>
  <c r="BE728" i="3"/>
  <c r="F94" i="3"/>
  <c r="BE147" i="3"/>
  <c r="BE153" i="3"/>
  <c r="BE154" i="3"/>
  <c r="BE159" i="3"/>
  <c r="BE161" i="3"/>
  <c r="BE165" i="3"/>
  <c r="BE167" i="3"/>
  <c r="BE170" i="3"/>
  <c r="BE180" i="3"/>
  <c r="BE181" i="3"/>
  <c r="BE182" i="3"/>
  <c r="BE186" i="3"/>
  <c r="BE190" i="3"/>
  <c r="BE192" i="3"/>
  <c r="BE196" i="3"/>
  <c r="BE197" i="3"/>
  <c r="BE202" i="3"/>
  <c r="BE208" i="3"/>
  <c r="BE219" i="3"/>
  <c r="BE223" i="3"/>
  <c r="BE225" i="3"/>
  <c r="BE241" i="3"/>
  <c r="BE248" i="3"/>
  <c r="BE252" i="3"/>
  <c r="BE254" i="3"/>
  <c r="BE257" i="3"/>
  <c r="BE265" i="3"/>
  <c r="BE267" i="3"/>
  <c r="BE277" i="3"/>
  <c r="BE282" i="3"/>
  <c r="BE289" i="3"/>
  <c r="BE291" i="3"/>
  <c r="BE293" i="3"/>
  <c r="BE302" i="3"/>
  <c r="BE308" i="3"/>
  <c r="BE324" i="3"/>
  <c r="BE325" i="3"/>
  <c r="BE334" i="3"/>
  <c r="BE339" i="3"/>
  <c r="BE341" i="3"/>
  <c r="BE346" i="3"/>
  <c r="BE348" i="3"/>
  <c r="BE352" i="3"/>
  <c r="BE353" i="3"/>
  <c r="BE360" i="3"/>
  <c r="BE364" i="3"/>
  <c r="BE367" i="3"/>
  <c r="BE369" i="3"/>
  <c r="BE381" i="3"/>
  <c r="BE383" i="3"/>
  <c r="BE384" i="3"/>
  <c r="BE387" i="3"/>
  <c r="BE389" i="3"/>
  <c r="BE390" i="3"/>
  <c r="BE396" i="3"/>
  <c r="BE408" i="3"/>
  <c r="BE409" i="3"/>
  <c r="BE411" i="3"/>
  <c r="BE412" i="3"/>
  <c r="BE413" i="3"/>
  <c r="BE423" i="3"/>
  <c r="BE428" i="3"/>
  <c r="BE429" i="3"/>
  <c r="BE431" i="3"/>
  <c r="BE440" i="3"/>
  <c r="BE455" i="3"/>
  <c r="BE457" i="3"/>
  <c r="BE460" i="3"/>
  <c r="BE463" i="3"/>
  <c r="BE471" i="3"/>
  <c r="BE481" i="3"/>
  <c r="BE491" i="3"/>
  <c r="BE497" i="3"/>
  <c r="BE508" i="3"/>
  <c r="BE509" i="3"/>
  <c r="BE515" i="3"/>
  <c r="BE521" i="3"/>
  <c r="BE523" i="3"/>
  <c r="BE527" i="3"/>
  <c r="BE531" i="3"/>
  <c r="BE535" i="3"/>
  <c r="BE540" i="3"/>
  <c r="BE543" i="3"/>
  <c r="BE544" i="3"/>
  <c r="BE545" i="3"/>
  <c r="BE547" i="3"/>
  <c r="BE548" i="3"/>
  <c r="BE549" i="3"/>
  <c r="BE550" i="3"/>
  <c r="BE554" i="3"/>
  <c r="BE555" i="3"/>
  <c r="BE563" i="3"/>
  <c r="BE570" i="3"/>
  <c r="BE571" i="3"/>
  <c r="BE573" i="3"/>
  <c r="BE574" i="3"/>
  <c r="BE577" i="3"/>
  <c r="BE579" i="3"/>
  <c r="BE597" i="3"/>
  <c r="BE607" i="3"/>
  <c r="BE612" i="3"/>
  <c r="BE616" i="3"/>
  <c r="BE619" i="3"/>
  <c r="BE622" i="3"/>
  <c r="BE629" i="3"/>
  <c r="BE630" i="3"/>
  <c r="BE636" i="3"/>
  <c r="BE643" i="3"/>
  <c r="BE681" i="3"/>
  <c r="BE683" i="3"/>
  <c r="BE689" i="3"/>
  <c r="BE690" i="3"/>
  <c r="BE692" i="3"/>
  <c r="BE693" i="3"/>
  <c r="BE695" i="3"/>
  <c r="BE698" i="3"/>
  <c r="BE713" i="3"/>
  <c r="BE745" i="3"/>
  <c r="BE747" i="3"/>
  <c r="BE751" i="3"/>
  <c r="BE129" i="2"/>
  <c r="BE138" i="2"/>
  <c r="BE127" i="2"/>
  <c r="BE134" i="2"/>
  <c r="BE135" i="2"/>
  <c r="E85" i="2"/>
  <c r="J89" i="2"/>
  <c r="F92" i="2"/>
  <c r="BE124" i="2"/>
  <c r="BE126" i="2"/>
  <c r="BE131" i="2"/>
  <c r="BE130" i="2"/>
  <c r="F35" i="2"/>
  <c r="BB95" i="1"/>
  <c r="F38" i="3"/>
  <c r="BC97" i="1" s="1"/>
  <c r="F37" i="4"/>
  <c r="BB98" i="1"/>
  <c r="F39" i="4"/>
  <c r="BD98" i="1" s="1"/>
  <c r="F38" i="4"/>
  <c r="BC98" i="1"/>
  <c r="AS94" i="1"/>
  <c r="F36" i="2"/>
  <c r="BC95" i="1"/>
  <c r="F39" i="3"/>
  <c r="BD97" i="1"/>
  <c r="F37" i="3"/>
  <c r="BB97" i="1" s="1"/>
  <c r="J34" i="2"/>
  <c r="AW95" i="1"/>
  <c r="J36" i="3"/>
  <c r="AW97" i="1" s="1"/>
  <c r="J36" i="4"/>
  <c r="AW98" i="1"/>
  <c r="F37" i="2"/>
  <c r="BD95" i="1" s="1"/>
  <c r="F34" i="2"/>
  <c r="BA95" i="1"/>
  <c r="F36" i="3"/>
  <c r="BA97" i="1" s="1"/>
  <c r="F36" i="4"/>
  <c r="BA98" i="1"/>
  <c r="T404" i="3" l="1"/>
  <c r="P404" i="3"/>
  <c r="BK145" i="3"/>
  <c r="J145" i="3"/>
  <c r="J99" i="3" s="1"/>
  <c r="R145" i="3"/>
  <c r="P145" i="3"/>
  <c r="P144" i="3"/>
  <c r="AU97" i="1" s="1"/>
  <c r="AU96" i="1" s="1"/>
  <c r="R404" i="3"/>
  <c r="T145" i="3"/>
  <c r="BK404" i="3"/>
  <c r="J404" i="3" s="1"/>
  <c r="J108" i="3" s="1"/>
  <c r="BK127" i="4"/>
  <c r="J127" i="4"/>
  <c r="J99" i="4" s="1"/>
  <c r="BK122" i="2"/>
  <c r="J122" i="2"/>
  <c r="J97" i="2"/>
  <c r="F33" i="2"/>
  <c r="AZ95" i="1"/>
  <c r="J35" i="3"/>
  <c r="AV97" i="1"/>
  <c r="AT97" i="1" s="1"/>
  <c r="J33" i="2"/>
  <c r="AV95" i="1"/>
  <c r="AT95" i="1" s="1"/>
  <c r="F35" i="3"/>
  <c r="AZ97" i="1"/>
  <c r="BA96" i="1"/>
  <c r="AW96" i="1" s="1"/>
  <c r="BC96" i="1"/>
  <c r="AY96" i="1"/>
  <c r="BD96" i="1"/>
  <c r="J35" i="4"/>
  <c r="AV98" i="1"/>
  <c r="AT98" i="1"/>
  <c r="BB96" i="1"/>
  <c r="AX96" i="1" s="1"/>
  <c r="F35" i="4"/>
  <c r="AZ98" i="1"/>
  <c r="R144" i="3" l="1"/>
  <c r="T144" i="3"/>
  <c r="BK144" i="3"/>
  <c r="J144" i="3"/>
  <c r="J98" i="3" s="1"/>
  <c r="BK121" i="2"/>
  <c r="J121" i="2"/>
  <c r="J96" i="2"/>
  <c r="BK126" i="4"/>
  <c r="J126" i="4"/>
  <c r="J98" i="4"/>
  <c r="AU94" i="1"/>
  <c r="AZ96" i="1"/>
  <c r="AV96" i="1"/>
  <c r="AT96" i="1"/>
  <c r="BD94" i="1"/>
  <c r="W33" i="1" s="1"/>
  <c r="BA94" i="1"/>
  <c r="W30" i="1"/>
  <c r="BC94" i="1"/>
  <c r="W32" i="1" s="1"/>
  <c r="BB94" i="1"/>
  <c r="AX94" i="1"/>
  <c r="J32" i="4" l="1"/>
  <c r="AG98" i="1"/>
  <c r="J30" i="2"/>
  <c r="AG95" i="1"/>
  <c r="AG94" i="1" s="1"/>
  <c r="AK26" i="1" s="1"/>
  <c r="J32" i="3"/>
  <c r="AG97" i="1"/>
  <c r="AG96" i="1"/>
  <c r="AY94" i="1"/>
  <c r="W31" i="1"/>
  <c r="AW94" i="1"/>
  <c r="AK30" i="1" s="1"/>
  <c r="AZ94" i="1"/>
  <c r="W29" i="1"/>
  <c r="AN97" i="1" l="1"/>
  <c r="J41" i="3"/>
  <c r="J39" i="2"/>
  <c r="J41" i="4"/>
  <c r="AN95" i="1"/>
  <c r="AN98" i="1"/>
  <c r="AN96" i="1"/>
  <c r="AV94" i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<sst xmlns="http://schemas.openxmlformats.org/spreadsheetml/2006/main" count="7521" uniqueCount="1392">
  <si>
    <t>Export Komplet</t>
  </si>
  <si>
    <t/>
  </si>
  <si>
    <t>2.0</t>
  </si>
  <si>
    <t>False</t>
  </si>
  <si>
    <t>{9c259ec5-3a8e-40cf-8a14-ba0f7bd1a507}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</si>
  <si>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</si>
  <si>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</si>
  <si>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</si>
  <si>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</si>
  <si>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</si>
  <si>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</si>
  <si>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</si>
  <si>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</si>
  <si>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</si>
  <si>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23-033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</si>
  <si>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</si>
  <si>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</si>
  <si>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WAM - ZŘÍZENÍ KANCELÁŘÍ PRO GOČÁROVU GALERII</t>
  </si>
  <si>
    <t>KSO:</t>
  </si>
  <si>
    <t>CC-CZ:</t>
  </si>
  <si>
    <t>Místo:</t>
  </si>
  <si>
    <t>Pardubice</t>
  </si>
  <si>
    <t>Datum:</t>
  </si>
  <si>
    <t>5. 6. 2023</t>
  </si>
  <si>
    <t>Zadavatel:</t>
  </si>
  <si>
    <t>IČ:</t>
  </si>
  <si>
    <t>Pardubický kraj, Komenského náměstí 125</t>
  </si>
  <si>
    <t>DIČ:</t>
  </si>
  <si>
    <t>Uchazeč:</t>
  </si>
  <si>
    <t>Vyplň údaj</t>
  </si>
  <si>
    <t>Projektant:</t>
  </si>
  <si>
    <t xml:space="preserve">Družstvo Stavoprojekt, Pardubice </t>
  </si>
  <si>
    <t>True</t>
  </si>
  <si>
    <t>Zpracovatel:</t>
  </si>
  <si>
    <t>A. Vojtěch</t>
  </si>
  <si>
    <t>Poznámka:</t>
  </si>
  <si>
    <t>Veškeré rozměry budou upřesněny po odkrytí a prozkoumání jednotlivých prvků. Výpis materiálu neslouží dodavateli pro jeho objednávku, rozhodující je reálný stav při provádění. Při zpracování cenové nabídky je nutné vycházet ze všech částí projektové dokumentace.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</si>
  <si>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</si>
  <si>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</si>
  <si>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</si>
  <si>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</si>
  <si>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</si>
  <si>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</si>
  <si>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</si>
  <si>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</si>
  <si>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</si>
  <si>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</si>
  <si>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</si>
  <si>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</si>
  <si>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</si>
  <si>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</si>
  <si>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</si>
  <si>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</si>
  <si>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</si>
  <si>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</si>
  <si>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</si>
  <si>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</si>
  <si>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</si>
  <si>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</si>
  <si>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</si>
  <si>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</si>
  <si>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</si>
  <si>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</si>
  <si>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</si>
  <si>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</si>
  <si>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</si>
  <si>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</si>
  <si>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</si>
  <si>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</si>
  <si>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</si>
  <si>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</si>
  <si>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</si>
  <si>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</si>
  <si>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</si>
  <si>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</si>
  <si>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</si>
  <si>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</si>
  <si>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</si>
  <si>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</si>
  <si>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</si>
  <si>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</si>
  <si>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</si>
  <si>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</si>
  <si>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</si>
  <si>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VON</t>
  </si>
  <si>
    <t>1</t>
  </si>
  <si>
    <t>{fbfa5086-fff1-4d70-a54a-e66ed85364da}</t>
  </si>
  <si>
    <t>2</t>
  </si>
  <si>
    <t>01</t>
  </si>
  <si>
    <t>SO.012 - Zřízení kanceláří</t>
  </si>
  <si>
    <t>STA</t>
  </si>
  <si>
    <t>{114b9add-2efd-4ee3-a87c-161be9e457c5}</t>
  </si>
  <si>
    <t>001</t>
  </si>
  <si>
    <t>Stavební část</t>
  </si>
  <si>
    <t>Soupis</t>
  </si>
  <si>
    <t>{afd4b6b9-cb41-4a5d-ba9a-e7e7dfa005c9}</t>
  </si>
  <si>
    <t>002</t>
  </si>
  <si>
    <t>Profese TZB</t>
  </si>
  <si>
    <t>{22fae55e-2e27-4acb-a524-ce34ed32d191}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</si>
  <si>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</si>
  <si>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</si>
  <si>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</si>
  <si>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</si>
  <si>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</si>
  <si>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</si>
  <si>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</si>
  <si>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</si>
  <si>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</si>
  <si>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</si>
  <si>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</si>
  <si>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 zkoušky a měření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</si>
  <si>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</si>
  <si>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</si>
  <si>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</si>
  <si>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</si>
  <si>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</si>
  <si>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</si>
  <si>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</si>
  <si>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</si>
  <si>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</si>
  <si>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</si>
  <si>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</si>
  <si>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</si>
  <si>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</si>
  <si>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</si>
  <si>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</si>
  <si>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</si>
  <si>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</si>
  <si>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</si>
  <si>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</si>
  <si>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</si>
  <si>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</si>
  <si>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</si>
  <si>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</t>
  </si>
  <si>
    <t>celek</t>
  </si>
  <si>
    <t>CS ÚRS 2023 01</t>
  </si>
  <si>
    <t>1024</t>
  </si>
  <si>
    <t>-1725562543</t>
  </si>
  <si>
    <t>VRN3</t>
  </si>
  <si>
    <t>Zařízení staveniště</t>
  </si>
  <si>
    <t>031002000</t>
  </si>
  <si>
    <t>Související práce pro zařízení staveniště</t>
  </si>
  <si>
    <t>-860174375</t>
  </si>
  <si>
    <t>3</t>
  </si>
  <si>
    <t>032002000</t>
  </si>
  <si>
    <t>Vybavení staveniště</t>
  </si>
  <si>
    <t>848015446</t>
  </si>
  <si>
    <t>P</t>
  </si>
  <si>
    <t>Poznámka k položce:_x000D_
Veškeré náklady na vybudování a zajištění zařízení staveniště, jeho provoz včetně skládky a meziskládky materiálu.</t>
  </si>
  <si>
    <t>4</t>
  </si>
  <si>
    <t>033002000</t>
  </si>
  <si>
    <t>Připojení staveniště na inženýrské sítě</t>
  </si>
  <si>
    <t>949271726</t>
  </si>
  <si>
    <t>034002000</t>
  </si>
  <si>
    <t>Zabezpečení staveniště</t>
  </si>
  <si>
    <t>-582597235</t>
  </si>
  <si>
    <t>6</t>
  </si>
  <si>
    <t>039002000</t>
  </si>
  <si>
    <t>Zrušení zařízení staveniště</t>
  </si>
  <si>
    <t>-1439928956</t>
  </si>
  <si>
    <t xml:space="preserve">Poznámka k položce:_x000D_
Cena je včetně uvedení ploch staveniště do původního stavu._x000D_
</t>
  </si>
  <si>
    <t>VRN4</t>
  </si>
  <si>
    <t>Inženýrská činnost zkoušky a měření</t>
  </si>
  <si>
    <t>7</t>
  </si>
  <si>
    <t>042503000</t>
  </si>
  <si>
    <t>BOZP na staveništi /plán, opatření, koordinátor/</t>
  </si>
  <si>
    <t>-888873090</t>
  </si>
  <si>
    <t>8</t>
  </si>
  <si>
    <t>045002000</t>
  </si>
  <si>
    <t>Kompletační a koordinační činnost</t>
  </si>
  <si>
    <t>2092633080</t>
  </si>
  <si>
    <t>Poznámka k položce:_x000D_
Koordinace veškerých prací a dodávek které jsou součástí díla.</t>
  </si>
  <si>
    <t>VRN9</t>
  </si>
  <si>
    <t>Ostatní náklady</t>
  </si>
  <si>
    <t>9</t>
  </si>
  <si>
    <t>091504000</t>
  </si>
  <si>
    <t>Náklady související s publikační činností</t>
  </si>
  <si>
    <t>1951904629</t>
  </si>
  <si>
    <t xml:space="preserve">Poznámka k položce:_x000D_
Informační tabule zdroje financování stavby._x000D_
_x000D_
</t>
  </si>
  <si>
    <t>01 - SO.012 - Zřízení kanceláří</t>
  </si>
  <si>
    <t>Soupis:</t>
  </si>
  <si>
    <t>001 - Stavební část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</si>
  <si>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</si>
  <si>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</si>
  <si>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</si>
  <si>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</si>
  <si>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61 - Úprava povrchů vnitřních</t>
  </si>
  <si>
    <t xml:space="preserve">    9 - Ostatní konstrukce a práce</t>
  </si>
  <si>
    <t xml:space="preserve">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</si>
  <si>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</si>
  <si>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</si>
  <si>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</si>
  <si>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</si>
  <si>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</si>
  <si>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</si>
  <si>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</si>
  <si>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</si>
  <si>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</si>
  <si>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</si>
  <si>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</si>
  <si>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767-1 - Výplně otvorů - dveře</t>
  </si>
  <si>
    <t xml:space="preserve">    767-2 - Výplně otvorů - okna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</si>
  <si>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</si>
  <si>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</si>
  <si>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</si>
  <si>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</si>
  <si>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</si>
  <si>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</si>
  <si>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Svislé a kompletní konstrukce</t>
  </si>
  <si>
    <t>310238211</t>
  </si>
  <si>
    <t>Zazdívka otvorů pl přes 0,25 do 1 m2 ve zdivu nadzákladovém cihlami pálenými na MVC</t>
  </si>
  <si>
    <t>m3</t>
  </si>
  <si>
    <t>1738486039</t>
  </si>
  <si>
    <t>VV</t>
  </si>
  <si>
    <t>"drobmé dozdívky a přizdívky pro profese TZB" 1,4</t>
  </si>
  <si>
    <t>311273111</t>
  </si>
  <si>
    <t>Zdivo tepelněizolační z pórobetových tvárnic do P2 do 400 kg/m3 U přes 0,18 do 0,22, tl zdiva 375 mm</t>
  </si>
  <si>
    <t>m2</t>
  </si>
  <si>
    <t>-504676906</t>
  </si>
  <si>
    <t>"stěna W6" 8,78</t>
  </si>
  <si>
    <t>Součet</t>
  </si>
  <si>
    <t>317121103</t>
  </si>
  <si>
    <t>Montáž prefabrikovaných překladů délky přes 2200 do 4200 mm</t>
  </si>
  <si>
    <t>kus</t>
  </si>
  <si>
    <t>-418212494</t>
  </si>
  <si>
    <t>M</t>
  </si>
  <si>
    <t>59321073</t>
  </si>
  <si>
    <t>překlad železobetonový RZP 2390x140x140mm</t>
  </si>
  <si>
    <t>1563795290</t>
  </si>
  <si>
    <t>317121251</t>
  </si>
  <si>
    <t>Montáž ŽB překladů prefabrikovaných do rýh světlosti otvoru přes 1050 do 1800 mm</t>
  </si>
  <si>
    <t>1909648281</t>
  </si>
  <si>
    <t>Poznámka k položce:_x000D_
Budou použity stávající překlady.</t>
  </si>
  <si>
    <t>"ozn.X1" 2</t>
  </si>
  <si>
    <t>"ozn.X2" 2</t>
  </si>
  <si>
    <t>317142436</t>
  </si>
  <si>
    <t>Překlad nenosný pórobetonový š 125 mm v do 250 mm na tenkovrstvou maltu dl přes 1500 do 2000 mm</t>
  </si>
  <si>
    <t>892466327</t>
  </si>
  <si>
    <t>317142448</t>
  </si>
  <si>
    <t>Překlad nenosný pórobetonový š 150 mm v do 250 mm na tenkovrstvou maltu dl přes 2000 do 2500 mm</t>
  </si>
  <si>
    <t>183317096</t>
  </si>
  <si>
    <t>342272245</t>
  </si>
  <si>
    <t>Příčka z pórobetonových hladkých tvárnic na tenkovrstvou maltu tl 150 mm</t>
  </si>
  <si>
    <t>-1705809586</t>
  </si>
  <si>
    <t>"dodatečné nadezdění chodbičky mč. 5.26.4" 4,8</t>
  </si>
  <si>
    <t>"příčka v chodbičce kolem sil" 3,32</t>
  </si>
  <si>
    <t>342291121</t>
  </si>
  <si>
    <t>Ukotvení příček k cihelným konstrukcím plochými kotvami</t>
  </si>
  <si>
    <t>m</t>
  </si>
  <si>
    <t>1568734986</t>
  </si>
  <si>
    <t>2,3*4</t>
  </si>
  <si>
    <t>10</t>
  </si>
  <si>
    <t>3422725.1</t>
  </si>
  <si>
    <t>Příčka z pórobetonových tvárnic kalcium-silikátových na tenkovrstvou maltu tl 150 mm včetně kotvení</t>
  </si>
  <si>
    <t>-628548525</t>
  </si>
  <si>
    <t>"stěna W7"  2,01</t>
  </si>
  <si>
    <t>11</t>
  </si>
  <si>
    <t>346244811</t>
  </si>
  <si>
    <t>Přizdívky tl 65 mm z cihel dl 290 mm pevnosti P 10 až P 20 na MC 10</t>
  </si>
  <si>
    <t>-1414292915</t>
  </si>
  <si>
    <t>"stěna W2" 3,69</t>
  </si>
  <si>
    <t>12</t>
  </si>
  <si>
    <t>346278106</t>
  </si>
  <si>
    <t>Přizdívka z vápenopískových cihel na M20 tl 115 mm</t>
  </si>
  <si>
    <t>1315071812</t>
  </si>
  <si>
    <t>"stěna W13"  23,3</t>
  </si>
  <si>
    <t>13</t>
  </si>
  <si>
    <t>346278102</t>
  </si>
  <si>
    <t>Přizdívka z vápenopískových cihel na M20 tl 140 mm</t>
  </si>
  <si>
    <t>2132650112</t>
  </si>
  <si>
    <t>"stěna W1" 102,34</t>
  </si>
  <si>
    <t>14</t>
  </si>
  <si>
    <t>3462781.5</t>
  </si>
  <si>
    <t xml:space="preserve">Přizdívka z cihel - příplatek za kotvení do stávajícího zdiva /nerez kotvy/ </t>
  </si>
  <si>
    <t>-577933096</t>
  </si>
  <si>
    <t>3,69+23,3+102,34</t>
  </si>
  <si>
    <t>Vodorovné konstrukce</t>
  </si>
  <si>
    <t>411161212</t>
  </si>
  <si>
    <t>Osazení stropních betonových nosníků délky přes 2 do 3 m</t>
  </si>
  <si>
    <t>-1260404798</t>
  </si>
  <si>
    <t>16</t>
  </si>
  <si>
    <t>593412501</t>
  </si>
  <si>
    <t xml:space="preserve">předpjatý nosník stropní ŽB RS 111 dl.2640 mm </t>
  </si>
  <si>
    <t>-638495016</t>
  </si>
  <si>
    <t>17</t>
  </si>
  <si>
    <t>411388531</t>
  </si>
  <si>
    <t>Zabetonování otvorů ve stropech nebo v klenbách včetně lešení, bednění, odbednění a výztuže (materiál v ceně) ve stropech železobetonových, tvárnicových a prefabrikovaných</t>
  </si>
  <si>
    <t>-1528466933</t>
  </si>
  <si>
    <t>0,08*2</t>
  </si>
  <si>
    <t>Úpravy povrchů, podlahy a osazování výplní</t>
  </si>
  <si>
    <t>18</t>
  </si>
  <si>
    <t>612335212</t>
  </si>
  <si>
    <t>Cementová škrábaná omítka malých ploch přes 0,09 do 0,25 m2 na stěnách</t>
  </si>
  <si>
    <t>-1903376567</t>
  </si>
  <si>
    <t>19</t>
  </si>
  <si>
    <t>619996117</t>
  </si>
  <si>
    <t>Ochrana podlahy obedněním z OSB desek</t>
  </si>
  <si>
    <t>1766096285</t>
  </si>
  <si>
    <t>"4.NP" 8,1</t>
  </si>
  <si>
    <t>"5.NP" 36,9</t>
  </si>
  <si>
    <t>20</t>
  </si>
  <si>
    <t>629991011</t>
  </si>
  <si>
    <t>Zakrytí výplní otvorů a svislých ploch fólií přilepenou lepící páskou</t>
  </si>
  <si>
    <t>1211334668</t>
  </si>
  <si>
    <t>"proti prašnosti" 80,0</t>
  </si>
  <si>
    <t>631311116</t>
  </si>
  <si>
    <t>Mazanina tl přes 50 do 80 mm z betonu prostého bez zvýšených nároků na prostředí tř. C 25/30</t>
  </si>
  <si>
    <t>-1491291419</t>
  </si>
  <si>
    <t>"strop D5" 26,7*0,07</t>
  </si>
  <si>
    <t>5.NP</t>
  </si>
  <si>
    <t>22</t>
  </si>
  <si>
    <t>631319021</t>
  </si>
  <si>
    <t>Příplatek k mazanině tl přes 50 do 80 mm za přehlazení s poprášením cementem</t>
  </si>
  <si>
    <t>-899787820</t>
  </si>
  <si>
    <t>23</t>
  </si>
  <si>
    <t>631319171</t>
  </si>
  <si>
    <t>Příplatek k mazanině tl přes 50 do 80 mm za stržení povrchu spodní vrstvy před vložením výztuže</t>
  </si>
  <si>
    <t>1709266019</t>
  </si>
  <si>
    <t>24</t>
  </si>
  <si>
    <t>632481111</t>
  </si>
  <si>
    <t>Vložka do potěru nebo mazaniny z rabicového pletiva</t>
  </si>
  <si>
    <t>1053931213</t>
  </si>
  <si>
    <t>"strop D5" 26,7</t>
  </si>
  <si>
    <t>25</t>
  </si>
  <si>
    <t>632441225</t>
  </si>
  <si>
    <t>Potěr anhydritový samonivelační litý C30 tl přes 45 do 50 mm</t>
  </si>
  <si>
    <t>1605082607</t>
  </si>
  <si>
    <t>"strop D3" 122,0</t>
  </si>
  <si>
    <t>4.NP</t>
  </si>
  <si>
    <t>"strop D4" 46,1</t>
  </si>
  <si>
    <t>26</t>
  </si>
  <si>
    <t>632441293</t>
  </si>
  <si>
    <t>Příplatek k anhydritovému samonivelačnímu litému potěru C30 ZKD 5 mm tl přes 50 mm</t>
  </si>
  <si>
    <t>-256403201</t>
  </si>
  <si>
    <t>168,1*2</t>
  </si>
  <si>
    <t>27</t>
  </si>
  <si>
    <t>632451494</t>
  </si>
  <si>
    <t>Příplatek k cenám potěru za strojní přehlazení povrchu</t>
  </si>
  <si>
    <t>1471781945</t>
  </si>
  <si>
    <t>168,1+26,7</t>
  </si>
  <si>
    <t>28</t>
  </si>
  <si>
    <t>632481213</t>
  </si>
  <si>
    <t>Separační vrstva z PE fólie</t>
  </si>
  <si>
    <t>-495671008</t>
  </si>
  <si>
    <t>29</t>
  </si>
  <si>
    <t>634112113</t>
  </si>
  <si>
    <t>Obvodová dilatace podlahovým páskem z pěnového PE mezi stěnou a mazaninou nebo potěrem v 80 mm</t>
  </si>
  <si>
    <t>1287001379</t>
  </si>
  <si>
    <t>"4.NP" 145,0</t>
  </si>
  <si>
    <t>"5.NP" 55,0+25,0</t>
  </si>
  <si>
    <t>30</t>
  </si>
  <si>
    <t>642944121</t>
  </si>
  <si>
    <t>Osazování ocelových zárubní dodatečné pl do 2,5 m2</t>
  </si>
  <si>
    <t>874901153</t>
  </si>
  <si>
    <t>"ozn.X1" 1</t>
  </si>
  <si>
    <t>31</t>
  </si>
  <si>
    <t>553314331</t>
  </si>
  <si>
    <t>zárubeň jednokřídlá ocelová pro stávající bezfalcové dveře rozm. 900x2150 mm tl. zdi 300 mm, vč. finální povrchové úpravy</t>
  </si>
  <si>
    <t>-1555822891</t>
  </si>
  <si>
    <t>Poznámka k položce:_x000D_
Pro dveře ozn. X.1</t>
  </si>
  <si>
    <t>"ozn.X1 - L" 1</t>
  </si>
  <si>
    <t>32</t>
  </si>
  <si>
    <t>642945111</t>
  </si>
  <si>
    <t>Osazování protipožárních nebo protiplynových zárubní dveří jednokřídlových do 2,5 m2</t>
  </si>
  <si>
    <t>1038415910</t>
  </si>
  <si>
    <t>33</t>
  </si>
  <si>
    <t>553315601</t>
  </si>
  <si>
    <t>zárubeň jednokřídlá ocelová pro stávající požární dveře EW45 DP2 - C  rozm. 550x2150 mm tl. zdi 150 mm vč. finální povrchové úpravy</t>
  </si>
  <si>
    <t>882711285</t>
  </si>
  <si>
    <t>Poznámka k položce:_x000D_
Pro dveře ozn. X.2</t>
  </si>
  <si>
    <t>"L" 1</t>
  </si>
  <si>
    <t>"P" 1</t>
  </si>
  <si>
    <t>61</t>
  </si>
  <si>
    <t>Úprava povrchů vnitřních</t>
  </si>
  <si>
    <t>34</t>
  </si>
  <si>
    <t>6123112.1</t>
  </si>
  <si>
    <t>Oprava poškozeného nadpraží ve 4.NP reprofilační maltou</t>
  </si>
  <si>
    <t>-1891480451</t>
  </si>
  <si>
    <t>35</t>
  </si>
  <si>
    <t>612325422</t>
  </si>
  <si>
    <t>Oprava vnitřní vápenocementové štukové omítky stěn v rozsahu plochy přes 10 do 30 %</t>
  </si>
  <si>
    <t>96519323</t>
  </si>
  <si>
    <t>"4.NP" 5,7*4,3*3+8,47</t>
  </si>
  <si>
    <t>"5.NP" 6,2*4,4+20,72</t>
  </si>
  <si>
    <t>36</t>
  </si>
  <si>
    <t>612315302.1</t>
  </si>
  <si>
    <t>Sanační štuková omítka ostění nebo nadpraží</t>
  </si>
  <si>
    <t>-1227124769</t>
  </si>
  <si>
    <t>(2,1+1,2)*2*0,3*4</t>
  </si>
  <si>
    <t>(4,6+1,7)*2*0,3*1</t>
  </si>
  <si>
    <t>(3,9+0,6)*2*0,3*1</t>
  </si>
  <si>
    <t>(1,6+2,0)*2*0,3*1</t>
  </si>
  <si>
    <t>3,44</t>
  </si>
  <si>
    <t>37</t>
  </si>
  <si>
    <t>621211001</t>
  </si>
  <si>
    <t>Montáž kontaktního zateplení podhledů lepením a mechanickým kotvením polystyrénových desek do betonu nebo zdiva tl do 40 mm</t>
  </si>
  <si>
    <t>-2134298257</t>
  </si>
  <si>
    <t>"strop D4" 11,07</t>
  </si>
  <si>
    <t>"strop D5" 14,06</t>
  </si>
  <si>
    <t>38</t>
  </si>
  <si>
    <t>28376438</t>
  </si>
  <si>
    <t>deska XPS hrana rovná a strukturovaný povrch 250kPa tl 30mm</t>
  </si>
  <si>
    <t>777573707</t>
  </si>
  <si>
    <t>25,13*1,05</t>
  </si>
  <si>
    <t>39</t>
  </si>
  <si>
    <t>621221021</t>
  </si>
  <si>
    <t>Montáž kontaktního zateplení podhledů lepením a mechanickým kotvením desek z minerální vlny s podélnou orientací do betonu a zdiva tl přes 80 do 120 mm</t>
  </si>
  <si>
    <t>1338331827</t>
  </si>
  <si>
    <t>"strop D3" 136,64</t>
  </si>
  <si>
    <t>40</t>
  </si>
  <si>
    <t>63151529</t>
  </si>
  <si>
    <t>deska tepelně izolační minerální kontaktních fasád podélné vlákno λ=0,036 tl 120mm</t>
  </si>
  <si>
    <t>-1784904534</t>
  </si>
  <si>
    <t>136,64*1,05</t>
  </si>
  <si>
    <t>41</t>
  </si>
  <si>
    <t>622211001</t>
  </si>
  <si>
    <t>Montáž kontaktního zateplení stěn lepením a mechanickým kotvením polystyrénových desek do betonu a zdiva tl do 40 mm</t>
  </si>
  <si>
    <t>-1321889077</t>
  </si>
  <si>
    <t>"přídavná izolace zhlaví R1" 3*0,5</t>
  </si>
  <si>
    <t>"stěna W8"  15,5</t>
  </si>
  <si>
    <t>42</t>
  </si>
  <si>
    <t>28376470</t>
  </si>
  <si>
    <t>deska XPS hrana rovná a strukturovaný povrch 200kPa tl 20mm</t>
  </si>
  <si>
    <t>-206853728</t>
  </si>
  <si>
    <t>15,5*1,05</t>
  </si>
  <si>
    <t>43</t>
  </si>
  <si>
    <t>203605031</t>
  </si>
  <si>
    <t>1,5*1,05</t>
  </si>
  <si>
    <t>44</t>
  </si>
  <si>
    <t>622211011</t>
  </si>
  <si>
    <t>Montáž kontaktního zateplení stěn lepením a mechanickým kotvením polystyrénových desek do betonu a zdiva tl přes 40 do 80 mm</t>
  </si>
  <si>
    <t>708251943</t>
  </si>
  <si>
    <t>"stěna W4"  2,05</t>
  </si>
  <si>
    <t>45</t>
  </si>
  <si>
    <t>28376073</t>
  </si>
  <si>
    <t>deska EPS grafitová fasádní λ=0,030-0,031 tl 50mm</t>
  </si>
  <si>
    <t>-1826864148</t>
  </si>
  <si>
    <t>2,05*1,05</t>
  </si>
  <si>
    <t>46</t>
  </si>
  <si>
    <t>622211021</t>
  </si>
  <si>
    <t>Montáž kontaktního zateplení stěn lepením a mechanickým kotvením polystyrénových desek do betonu a zdiva tl přes 80 do 120 mm</t>
  </si>
  <si>
    <t>499842502</t>
  </si>
  <si>
    <t>"stěna W12"  7,5</t>
  </si>
  <si>
    <t>47</t>
  </si>
  <si>
    <t>28376076</t>
  </si>
  <si>
    <t>deska EPS grafitová fasádní λ=0,030-0,031 tl 100mm</t>
  </si>
  <si>
    <t>-300537300</t>
  </si>
  <si>
    <t>7,5*1,05</t>
  </si>
  <si>
    <t>48</t>
  </si>
  <si>
    <t>622241121</t>
  </si>
  <si>
    <t>Montáž kontaktního zateplení stěn lepením a mechanickým kotvením desek kalcium-silikátových tl přes 80 do 120 mm</t>
  </si>
  <si>
    <t>-1968898391</t>
  </si>
  <si>
    <t>"stěna W10"  17,7</t>
  </si>
  <si>
    <t>"stěna W3"  7,83</t>
  </si>
  <si>
    <t>"stěna W9"  22,51</t>
  </si>
  <si>
    <t>49</t>
  </si>
  <si>
    <t>63152234</t>
  </si>
  <si>
    <t>deska tepelně izolační minerální kalciumsilikátová λ=0,043 tl 100mm</t>
  </si>
  <si>
    <t>-2032420467</t>
  </si>
  <si>
    <t>25,53*1,05</t>
  </si>
  <si>
    <t>50</t>
  </si>
  <si>
    <t>63152233</t>
  </si>
  <si>
    <t>deska tepelně izolační minerální kalciumsilikátová λ=0,043 tl 120mm</t>
  </si>
  <si>
    <t>-39990214</t>
  </si>
  <si>
    <t>22,51*1,05</t>
  </si>
  <si>
    <t>51</t>
  </si>
  <si>
    <t>622241141</t>
  </si>
  <si>
    <t>Montáž kontaktního zateplení stěn lepením a mechanickým kotvením desek kalcium-silikátových tl přes 160 do 200 mm</t>
  </si>
  <si>
    <t>393678366</t>
  </si>
  <si>
    <t>"stěna W5"  27,68</t>
  </si>
  <si>
    <t>52</t>
  </si>
  <si>
    <t>63152237</t>
  </si>
  <si>
    <t>deska tepelně izolační minerální kalciumsilikátová λ=0,043 tl 200mm</t>
  </si>
  <si>
    <t>-1829493937</t>
  </si>
  <si>
    <t>27,68*1,05</t>
  </si>
  <si>
    <t>53</t>
  </si>
  <si>
    <t>6222520.1</t>
  </si>
  <si>
    <t>Příplatek za montáž systémových lišt kontaktního zateplení /zakládacích, rohových, dilatačních, začišťovacích apod./</t>
  </si>
  <si>
    <t>1001044235</t>
  </si>
  <si>
    <t>25,13+136,64+17,0+2,05+7,5+48,04+27,68</t>
  </si>
  <si>
    <t>54</t>
  </si>
  <si>
    <t>612142001</t>
  </si>
  <si>
    <t>Potažení vnitřních stěn sklovláknitým pletivem vtlačeným do tenkovrstvé hmoty</t>
  </si>
  <si>
    <t>-1790932518</t>
  </si>
  <si>
    <t>"dodatečné nadezdění chodbičky mč. 5.26.4" 4,8*2</t>
  </si>
  <si>
    <t>"příčka v chodbičce kolem sil" 3,32*2</t>
  </si>
  <si>
    <t>55</t>
  </si>
  <si>
    <t>611131121</t>
  </si>
  <si>
    <t>Penetrační disperzní nátěr vnitřních stropů nanášený ručně</t>
  </si>
  <si>
    <t>-1599606398</t>
  </si>
  <si>
    <t>56</t>
  </si>
  <si>
    <t>611311135</t>
  </si>
  <si>
    <t>Potažení vnitřních stropů vápenným štukem tloušťky do 3 mm</t>
  </si>
  <si>
    <t>-770523754</t>
  </si>
  <si>
    <t>57</t>
  </si>
  <si>
    <t>612131121</t>
  </si>
  <si>
    <t>Penetrační disperzní nátěr vnitřních stěn nanášený ručně</t>
  </si>
  <si>
    <t>2112547609</t>
  </si>
  <si>
    <t>"stěna W10" 17,7</t>
  </si>
  <si>
    <t>58</t>
  </si>
  <si>
    <t>612311131</t>
  </si>
  <si>
    <t>Potažení vnitřních stěn vápenným štukem tloušťky do 3 mm</t>
  </si>
  <si>
    <t>-757977158</t>
  </si>
  <si>
    <t>59</t>
  </si>
  <si>
    <t>613131121</t>
  </si>
  <si>
    <t>Penetrační disperzní nátěr vnitřních pilířů nebo sloupů nanášený ručně</t>
  </si>
  <si>
    <t>-997501761</t>
  </si>
  <si>
    <t>60</t>
  </si>
  <si>
    <t>613311131</t>
  </si>
  <si>
    <t>Potažení vnitřních pilířů nebo sloupů vápenným štukem tloušťky do 3 mm</t>
  </si>
  <si>
    <t>1309524081</t>
  </si>
  <si>
    <t>Ostatní konstrukce a práce</t>
  </si>
  <si>
    <t>952901111</t>
  </si>
  <si>
    <t>Vyčištění budov bytové a občanské výstavby při výšce podlaží do 4 m</t>
  </si>
  <si>
    <t>-940681973</t>
  </si>
  <si>
    <t>"4.NP" 23,1*6,5+1,9</t>
  </si>
  <si>
    <t>"5.NP" 13,3*6,5+1,5</t>
  </si>
  <si>
    <t>62</t>
  </si>
  <si>
    <t>952901221</t>
  </si>
  <si>
    <t>Vyčištění budov průmyslových objektů při jakékoliv výšce podlaží</t>
  </si>
  <si>
    <t>1498191519</t>
  </si>
  <si>
    <t>"3.NP" 140,0</t>
  </si>
  <si>
    <t>63</t>
  </si>
  <si>
    <t>953943112</t>
  </si>
  <si>
    <t>Osazování výrobků přes 1 do 5 kg/kus do vysekaných kapes zdiva</t>
  </si>
  <si>
    <t>1582536871</t>
  </si>
  <si>
    <t>"překlad" 1</t>
  </si>
  <si>
    <t>64</t>
  </si>
  <si>
    <t>553211001</t>
  </si>
  <si>
    <t>překlad z profilu U 100/20/2,5 mm dl.760 mm /3 kg/kus/</t>
  </si>
  <si>
    <t>2056380113</t>
  </si>
  <si>
    <t>65</t>
  </si>
  <si>
    <t>953961213</t>
  </si>
  <si>
    <t>Kotvy chemickou patronou M 12 hl 110 mm do betonu, ŽB nebo kamene s vyvrtáním otvoru</t>
  </si>
  <si>
    <t>-2008435676</t>
  </si>
  <si>
    <t xml:space="preserve">"navýšení atiky a hřebene" 130,0 </t>
  </si>
  <si>
    <t>66</t>
  </si>
  <si>
    <t>953965124</t>
  </si>
  <si>
    <t>Kotevní šroub pro chemické kotvy M 12 dl do 300 mm</t>
  </si>
  <si>
    <t>94803383</t>
  </si>
  <si>
    <t>67</t>
  </si>
  <si>
    <t>964011221</t>
  </si>
  <si>
    <t>Vybourání ŽB překladů prefabrikovaných dl do 3 m hmotnosti do 75 kg/m</t>
  </si>
  <si>
    <t>1081931067</t>
  </si>
  <si>
    <t>"ozn.X1" 1,4*0,3*0,25</t>
  </si>
  <si>
    <t>"ozn.X2" 1,4*0,15*0,25*2</t>
  </si>
  <si>
    <t>68</t>
  </si>
  <si>
    <t>964052111</t>
  </si>
  <si>
    <t>Bourání ŽB trámů, průvlaků nebo pásů průřezu do 0,16 m2</t>
  </si>
  <si>
    <t>572773202</t>
  </si>
  <si>
    <t>"ocelobetonový rám" 0,7</t>
  </si>
  <si>
    <t>69</t>
  </si>
  <si>
    <t>965042141</t>
  </si>
  <si>
    <t>Bourání podkladů pod dlažby nebo mazanin betonových nebo z litého asfaltu tl do 100 mm pl přes 4 m2</t>
  </si>
  <si>
    <t>-425063369</t>
  </si>
  <si>
    <t>"4.NP" 118,0*0,08</t>
  </si>
  <si>
    <t>"5.NP" 53,0*0,09</t>
  </si>
  <si>
    <t>70</t>
  </si>
  <si>
    <t>965049111</t>
  </si>
  <si>
    <t>Příplatek k bourání betonových mazanin za bourání mazanin se svařovanou sítí tl do 100 mm</t>
  </si>
  <si>
    <t>15559458</t>
  </si>
  <si>
    <t>71</t>
  </si>
  <si>
    <t>968072455</t>
  </si>
  <si>
    <t>Vybourání kovových dveřních zárubní pl do 2 m2</t>
  </si>
  <si>
    <t>235144257</t>
  </si>
  <si>
    <t>"ozn.X1" 0,9*2,15</t>
  </si>
  <si>
    <t>"ozn.X2" 0,55*2,15*2</t>
  </si>
  <si>
    <t>72</t>
  </si>
  <si>
    <t>971033561</t>
  </si>
  <si>
    <t>Vybourání otvorů ve zdivu cihelném pl do 1 m2 na MVC nebo MV tl do 600 mm</t>
  </si>
  <si>
    <t>354678442</t>
  </si>
  <si>
    <t xml:space="preserve">Poznámka k položce:_x000D_
_x000D_
</t>
  </si>
  <si>
    <t>"drobné bourání a průrazy pro profese TZB" 1,4</t>
  </si>
  <si>
    <t>73</t>
  </si>
  <si>
    <t>974031664</t>
  </si>
  <si>
    <t>Vysekání rýh ve zdivu cihelném pro vtahování nosníků hl do 150 mm v do 150 mm</t>
  </si>
  <si>
    <t>150689757</t>
  </si>
  <si>
    <t>"ozn.X1" 1,4*2</t>
  </si>
  <si>
    <t>"ozn.X2" 1,4*2</t>
  </si>
  <si>
    <t>74</t>
  </si>
  <si>
    <t>977151125</t>
  </si>
  <si>
    <t>Jádrové vrty diamantovými korunkami do stavebních materiálů D přes 180 do 200 mm</t>
  </si>
  <si>
    <t>894823669</t>
  </si>
  <si>
    <t>"obnovení prostupu" 0,15*2</t>
  </si>
  <si>
    <t>75</t>
  </si>
  <si>
    <t>978013141</t>
  </si>
  <si>
    <t>Otlučení (osekání) vnitřní vápenné nebo vápenocementové omítky stěn v rozsahu přes 10 do 30 %</t>
  </si>
  <si>
    <t>1150426662</t>
  </si>
  <si>
    <t>76</t>
  </si>
  <si>
    <t>9857671.1</t>
  </si>
  <si>
    <t>Doplnění stávajícího trezoru - klíčový trezor KTPO</t>
  </si>
  <si>
    <t>2006172783</t>
  </si>
  <si>
    <t>94</t>
  </si>
  <si>
    <t>Lešení a stavební výtahy</t>
  </si>
  <si>
    <t>77</t>
  </si>
  <si>
    <t>949101112</t>
  </si>
  <si>
    <t>Lešení pomocné pro objekty pozemních staveb s lešeňovou podlahou v přes 1,9 do 3,5 m zatížení do 150 kg/m2</t>
  </si>
  <si>
    <t>-689883976</t>
  </si>
  <si>
    <t>"3.NP" 135,0</t>
  </si>
  <si>
    <t>"4.NP" 122,0</t>
  </si>
  <si>
    <t>"5.NP" 73,0</t>
  </si>
  <si>
    <t>78</t>
  </si>
  <si>
    <t>941111132</t>
  </si>
  <si>
    <t>Montáž lešení řadového trubkového lehkého s podlahami zatížení do 200 kg/m2 š od 1,2 do 1,5 m v přes 10 do 25 m</t>
  </si>
  <si>
    <t>-1108460760</t>
  </si>
  <si>
    <t>(1,5+23,2+1,5)*(16,3-1,5)</t>
  </si>
  <si>
    <t>(1,5+13,3+1,5)*5,2-0,52</t>
  </si>
  <si>
    <t>Pohled V</t>
  </si>
  <si>
    <t>(1,5+8,9+1,5)*(21,5-1,5)</t>
  </si>
  <si>
    <t>Pohled S</t>
  </si>
  <si>
    <t>79</t>
  </si>
  <si>
    <t>941111232</t>
  </si>
  <si>
    <t>Příplatek k lešení řadovému trubkovému lehkému s podlahami š 1,5 m v 25 m za první a ZKD den použití</t>
  </si>
  <si>
    <t>1745381538</t>
  </si>
  <si>
    <t>710,0*30*6</t>
  </si>
  <si>
    <t>80</t>
  </si>
  <si>
    <t>941111322</t>
  </si>
  <si>
    <t>Odborná prohlídka lešení řadového trubkového lehkého s podlahami zatížení do 200 kg/m2 š od 0,6 do 1,5 m v do 25 m pl přes 500 do 2000 m2 zakrytého sítí</t>
  </si>
  <si>
    <t>-293821123</t>
  </si>
  <si>
    <t>81</t>
  </si>
  <si>
    <t>941111832</t>
  </si>
  <si>
    <t>Demontáž lešení řadového trubkového lehkého s podlahami zatížení do 200 kg/m2 š od 1,2 do 1,5 m v přes 10 do 25 m</t>
  </si>
  <si>
    <t>942602020</t>
  </si>
  <si>
    <t>82</t>
  </si>
  <si>
    <t>944511111</t>
  </si>
  <si>
    <t>Montáž ochranné sítě z textilie z umělých vláken</t>
  </si>
  <si>
    <t>-2068015245</t>
  </si>
  <si>
    <t>710,0+1,5*21,5*2+5,5</t>
  </si>
  <si>
    <t>83</t>
  </si>
  <si>
    <t>31687276</t>
  </si>
  <si>
    <t>síť ochranná na lešení 2,5x20m</t>
  </si>
  <si>
    <t>9023842</t>
  </si>
  <si>
    <t>780,0*1,05</t>
  </si>
  <si>
    <t>84</t>
  </si>
  <si>
    <t>944511811</t>
  </si>
  <si>
    <t>Demontáž ochranné sítě z textilie z umělých vláken</t>
  </si>
  <si>
    <t>799049442</t>
  </si>
  <si>
    <t>85</t>
  </si>
  <si>
    <t>993111111</t>
  </si>
  <si>
    <t>Dovoz a odvoz lešení řadového do 10 km včetně naložení a složení</t>
  </si>
  <si>
    <t>734589484</t>
  </si>
  <si>
    <t>86</t>
  </si>
  <si>
    <t>993111119</t>
  </si>
  <si>
    <t>Příplatek k ceně dovozu a odvozu lešení řadového ZKD 10 km přes 10 km</t>
  </si>
  <si>
    <t>1160876996</t>
  </si>
  <si>
    <t>997</t>
  </si>
  <si>
    <t>Přesun sutě</t>
  </si>
  <si>
    <t>87</t>
  </si>
  <si>
    <t>997013156</t>
  </si>
  <si>
    <t>Vnitrostaveništní doprava suti a vybouraných hmot pro budovy v přes 18 do 21 m s omezením mechanizace</t>
  </si>
  <si>
    <t>t</t>
  </si>
  <si>
    <t>-421457868</t>
  </si>
  <si>
    <t>88</t>
  </si>
  <si>
    <t>997006002</t>
  </si>
  <si>
    <t>Hrubé třídění stavebního odpadu</t>
  </si>
  <si>
    <t>1529127432</t>
  </si>
  <si>
    <t>89</t>
  </si>
  <si>
    <t>997013501</t>
  </si>
  <si>
    <t>Odvoz suti a vybouraných hmot na skládku nebo meziskládku do 1 km se složením</t>
  </si>
  <si>
    <t>1750020453</t>
  </si>
  <si>
    <t>90</t>
  </si>
  <si>
    <t>997013509</t>
  </si>
  <si>
    <t>Příplatek k odvozu suti a vybouraných hmot na skládku ZKD 1 km přes 1 km</t>
  </si>
  <si>
    <t>502385972</t>
  </si>
  <si>
    <t>80,931*29</t>
  </si>
  <si>
    <t>91</t>
  </si>
  <si>
    <t>997013631</t>
  </si>
  <si>
    <t>Poplatek za uložení na skládce (skládkovné) stavebního odpadu směsného kód odpadu 17 09 04</t>
  </si>
  <si>
    <t>1811965050</t>
  </si>
  <si>
    <t>80,931*0,3</t>
  </si>
  <si>
    <t>92</t>
  </si>
  <si>
    <t>997013869</t>
  </si>
  <si>
    <t>Poplatek za uložení stavebního odpadu na recyklační skládce (skládkovné) ze směsí betonu, cihel a keramických výrobků kód odpadu 17 01 07</t>
  </si>
  <si>
    <t>552690507</t>
  </si>
  <si>
    <t>80,931*0,7</t>
  </si>
  <si>
    <t>998</t>
  </si>
  <si>
    <t>Přesun hmot</t>
  </si>
  <si>
    <t>93</t>
  </si>
  <si>
    <t>998017003</t>
  </si>
  <si>
    <t>Přesun hmot s omezením mechanizace pro budovy v přes 12 do 24 m</t>
  </si>
  <si>
    <t>-1527262899</t>
  </si>
  <si>
    <t>PSV</t>
  </si>
  <si>
    <t>Práce a dodávky PSV</t>
  </si>
  <si>
    <t>711</t>
  </si>
  <si>
    <t>Izolace proti vodě, vlhkosti a plynům</t>
  </si>
  <si>
    <t>7111115.1</t>
  </si>
  <si>
    <t>Izolace proti vodě okolo vpustí nátěrem krystalickou hydroizolací</t>
  </si>
  <si>
    <t>1555992717</t>
  </si>
  <si>
    <t>"mč.5.26.3" 1</t>
  </si>
  <si>
    <t>95</t>
  </si>
  <si>
    <t>998711103</t>
  </si>
  <si>
    <t>Přesun hmot tonážní pro izolace proti vodě, vlhkosti a plynům v objektech v přes 12 do 24 m</t>
  </si>
  <si>
    <t>1487258660</t>
  </si>
  <si>
    <t>96</t>
  </si>
  <si>
    <t>998711182</t>
  </si>
  <si>
    <t>Příplatek k přesunu hmot tonážní 711 prováděný s omezením mechanizace</t>
  </si>
  <si>
    <t>2110999556</t>
  </si>
  <si>
    <t>712</t>
  </si>
  <si>
    <t>Povlakové krytiny</t>
  </si>
  <si>
    <t>97</t>
  </si>
  <si>
    <t>712990812</t>
  </si>
  <si>
    <t>Odstranění povlakové krytiny střech do 10° násypu nebo nánosu tl do 50 mm</t>
  </si>
  <si>
    <t>826583702</t>
  </si>
  <si>
    <t>98</t>
  </si>
  <si>
    <t>7129909.1</t>
  </si>
  <si>
    <t>Vyspravení původní hydroizolace střechy (prořezání a přeplátování boulí)</t>
  </si>
  <si>
    <t>453241488</t>
  </si>
  <si>
    <t>99</t>
  </si>
  <si>
    <t>712311101</t>
  </si>
  <si>
    <t>Provedení povlakové krytiny střech do 10° za studena lakem penetračním nebo asfaltovým</t>
  </si>
  <si>
    <t>-1055326276</t>
  </si>
  <si>
    <t>100</t>
  </si>
  <si>
    <t>11163150</t>
  </si>
  <si>
    <t>lak penetrační asfaltový</t>
  </si>
  <si>
    <t>1694768969</t>
  </si>
  <si>
    <t>Poznámka k položce:_x000D_
Spotřeba 0,3-0,4kg/m2</t>
  </si>
  <si>
    <t>505,0*0,0003</t>
  </si>
  <si>
    <t>101</t>
  </si>
  <si>
    <t>712321132</t>
  </si>
  <si>
    <t>Provedení povlakové krytiny střech do 10° nátěrem asfaltovým</t>
  </si>
  <si>
    <t>726964260</t>
  </si>
  <si>
    <t>102</t>
  </si>
  <si>
    <t>11161346</t>
  </si>
  <si>
    <t>asfalt oxidovaný stavebně izolační</t>
  </si>
  <si>
    <t>262224343</t>
  </si>
  <si>
    <t>505,0*0,0015</t>
  </si>
  <si>
    <t>103</t>
  </si>
  <si>
    <t>712341559</t>
  </si>
  <si>
    <t>Provedení povlakové krytiny střech do 10° pásy NAIP přitavením v plné ploše</t>
  </si>
  <si>
    <t>-715271754</t>
  </si>
  <si>
    <t>505,0*2</t>
  </si>
  <si>
    <t>104</t>
  </si>
  <si>
    <t>62853003</t>
  </si>
  <si>
    <t>pás asfaltový natavitelný modifikovaný SBS tl 3,5mm s vložkou ze skleněné tkaniny a spalitelnou PE fólií nebo jemnozrnným minerálním posypem na horním povrchu</t>
  </si>
  <si>
    <t>-629291742</t>
  </si>
  <si>
    <t>505,0*1,15</t>
  </si>
  <si>
    <t>105</t>
  </si>
  <si>
    <t>62855011</t>
  </si>
  <si>
    <t>pás asfaltový natavitelný modifikovaný SBS tl 5,3mm s vložkou z polyesterové rohože a hrubozrnným břidličným posypem na horním povrchu</t>
  </si>
  <si>
    <t>84759721</t>
  </si>
  <si>
    <t>106</t>
  </si>
  <si>
    <t>7123481.1</t>
  </si>
  <si>
    <t>Úprava napojení izolace odtahu na zvýšený střešní plášť</t>
  </si>
  <si>
    <t>-1115600916</t>
  </si>
  <si>
    <t>107</t>
  </si>
  <si>
    <t>998712103</t>
  </si>
  <si>
    <t>Přesun hmot tonážní tonážní pro krytiny povlakové v objektech v přes 12 do 24 m</t>
  </si>
  <si>
    <t>1266123753</t>
  </si>
  <si>
    <t>108</t>
  </si>
  <si>
    <t>998712182</t>
  </si>
  <si>
    <t>Příplatek k přesunu hmot tonážní 712 prováděný s omezením mechanizace</t>
  </si>
  <si>
    <t>1802636307</t>
  </si>
  <si>
    <t>713</t>
  </si>
  <si>
    <t>Izolace tepelné</t>
  </si>
  <si>
    <t>109</t>
  </si>
  <si>
    <t>713121111</t>
  </si>
  <si>
    <t>Montáž izolace tepelné podlah volně kladenými rohožemi, pásy, dílci, deskami 1 vrstva</t>
  </si>
  <si>
    <t>1351095945</t>
  </si>
  <si>
    <t>110</t>
  </si>
  <si>
    <t>28376511</t>
  </si>
  <si>
    <t>deska izolační PIR tl 60mm</t>
  </si>
  <si>
    <t>2122100486</t>
  </si>
  <si>
    <t>194,8*1,02</t>
  </si>
  <si>
    <t>111</t>
  </si>
  <si>
    <t>713131141</t>
  </si>
  <si>
    <t>Montáž izolace tepelné stěn a základů lepením celoplošně rohoží, pásů, dílců, desek</t>
  </si>
  <si>
    <t>1036786301</t>
  </si>
  <si>
    <t>"stěna W11" 105,81</t>
  </si>
  <si>
    <t>112</t>
  </si>
  <si>
    <t>28376072</t>
  </si>
  <si>
    <t>deska EPS grafitová fasádní λ=0,030-0,031 tl 40mm</t>
  </si>
  <si>
    <t>-1736624960</t>
  </si>
  <si>
    <t>"stěna W2" 3,69*1,02</t>
  </si>
  <si>
    <t>113</t>
  </si>
  <si>
    <t>-272238641</t>
  </si>
  <si>
    <t>114</t>
  </si>
  <si>
    <t>-1789599140</t>
  </si>
  <si>
    <t>"stěna W1" 102,34*1,02</t>
  </si>
  <si>
    <t>115</t>
  </si>
  <si>
    <t>713141111</t>
  </si>
  <si>
    <t>Montáž izolace tepelné střech plochých lepené asfaltem plně 1 vrstva rohoží, pásů, dílců, desek</t>
  </si>
  <si>
    <t>322495452</t>
  </si>
  <si>
    <t>475,0*2</t>
  </si>
  <si>
    <t>116</t>
  </si>
  <si>
    <t>63482313</t>
  </si>
  <si>
    <t>deska tepelně izolační z pěnového skla tl 100mm</t>
  </si>
  <si>
    <t>-642592784</t>
  </si>
  <si>
    <t>950,0*1,02</t>
  </si>
  <si>
    <t>117</t>
  </si>
  <si>
    <t>998713103</t>
  </si>
  <si>
    <t>Přesun hmot tonážní pro izolace tepelné v objektech v přes 12 do 24 m</t>
  </si>
  <si>
    <t>1713200052</t>
  </si>
  <si>
    <t>118</t>
  </si>
  <si>
    <t>998713182</t>
  </si>
  <si>
    <t>Příplatek k přesunu hmot tonážní 713 prováděný s omezením mechanizace</t>
  </si>
  <si>
    <t>-1942593796</t>
  </si>
  <si>
    <t>762</t>
  </si>
  <si>
    <t>Konstrukce tesařské</t>
  </si>
  <si>
    <t>119</t>
  </si>
  <si>
    <t>762083122</t>
  </si>
  <si>
    <t>Impregnace řeziva proti dřevokaznému hmyzu, houbám a plísním máčením třída ohrožení 3 a 4</t>
  </si>
  <si>
    <t>783925619</t>
  </si>
  <si>
    <t>120</t>
  </si>
  <si>
    <t>762332132</t>
  </si>
  <si>
    <t>Montáž vázaných kcí krovů pravidelných z hraněného řeziva průřezové pl přes 120 do 224 cm2</t>
  </si>
  <si>
    <t>-1220906316</t>
  </si>
  <si>
    <t>"hřeben" 23,64</t>
  </si>
  <si>
    <t>121</t>
  </si>
  <si>
    <t>762332133</t>
  </si>
  <si>
    <t>Montáž vázaných kcí krovů pravidelných z hraněného řeziva průřezové pl přes 224 do 288 cm2</t>
  </si>
  <si>
    <t>-527766643</t>
  </si>
  <si>
    <t>"atika" 41,08</t>
  </si>
  <si>
    <t>122</t>
  </si>
  <si>
    <t>60512135</t>
  </si>
  <si>
    <t>hranol stavební řezivo průřezu do 288cm2 do dl 6m</t>
  </si>
  <si>
    <t>-1515202209</t>
  </si>
  <si>
    <t>1,26*1,1</t>
  </si>
  <si>
    <t>123</t>
  </si>
  <si>
    <t>762395000</t>
  </si>
  <si>
    <t>Spojovací prostředky krovů, bednění, laťování, nadstřešních konstrukcí</t>
  </si>
  <si>
    <t>-47543064</t>
  </si>
  <si>
    <t>124</t>
  </si>
  <si>
    <t>998762103</t>
  </si>
  <si>
    <t>Přesun hmot tonážní pro kce tesařské v objektech v přes 12 do 24 m</t>
  </si>
  <si>
    <t>1335752039</t>
  </si>
  <si>
    <t>125</t>
  </si>
  <si>
    <t>998762182</t>
  </si>
  <si>
    <t>Příplatek k přesunu hmot tonážní 762 prováděný s omezením mechanizace</t>
  </si>
  <si>
    <t>190684107</t>
  </si>
  <si>
    <t>763</t>
  </si>
  <si>
    <t>Konstrukce suché výstavby</t>
  </si>
  <si>
    <t>126</t>
  </si>
  <si>
    <t>763111314</t>
  </si>
  <si>
    <t>SDK příčka tl 100 mm profil CW+UW 75 desky 1xA 12,5 s izolací EI 30 Rw do 45 dB</t>
  </si>
  <si>
    <t>900293242</t>
  </si>
  <si>
    <t>(5,8+5,8+3,2+3,9+6,2)*4,3</t>
  </si>
  <si>
    <t>-1,6*2,2*2-1,4*2,2+0,01</t>
  </si>
  <si>
    <t>4,1*4,4</t>
  </si>
  <si>
    <t>127</t>
  </si>
  <si>
    <t>763111414</t>
  </si>
  <si>
    <t>SDK příčka tl 125 mm profil CW+UW 75 desky 2xA 12,5 s izolací EI 60 Rw do 53 dB</t>
  </si>
  <si>
    <t>-146560812</t>
  </si>
  <si>
    <t>6,0*4,4</t>
  </si>
  <si>
    <t>128</t>
  </si>
  <si>
    <t>763113314</t>
  </si>
  <si>
    <t>SDK příčka instalační tl 200 mm zdvojený profil CW+UW 75 desky 2xA 12,5 s izolací EI 60 Rw do 54 dB</t>
  </si>
  <si>
    <t>1895348017</t>
  </si>
  <si>
    <t>2,0*4,3</t>
  </si>
  <si>
    <t>(4,7+3,5)*4,4-1,6*2,2*2</t>
  </si>
  <si>
    <t>129</t>
  </si>
  <si>
    <t>763111712</t>
  </si>
  <si>
    <t>SDK příčka kluzné napojení ke stropu</t>
  </si>
  <si>
    <t>1400173485</t>
  </si>
  <si>
    <t>5,8+5,8+3,2+3,9+6,2+2,0</t>
  </si>
  <si>
    <t>4,1+6,0+4,7+3,5</t>
  </si>
  <si>
    <t>130</t>
  </si>
  <si>
    <t>763111714</t>
  </si>
  <si>
    <t>SDK příčka zalomení</t>
  </si>
  <si>
    <t>1168814557</t>
  </si>
  <si>
    <t>"mč.5.26" 4,4</t>
  </si>
  <si>
    <t>131</t>
  </si>
  <si>
    <t>763111717</t>
  </si>
  <si>
    <t>SDK příčka základní penetrační nátěr (oboustranně)</t>
  </si>
  <si>
    <t>1800788025</t>
  </si>
  <si>
    <t>115,0+26,4+37,7</t>
  </si>
  <si>
    <t>132</t>
  </si>
  <si>
    <t>763111761</t>
  </si>
  <si>
    <t>Příplatek k SDK příčce s jednoduchou nosnou konstrukcí za zahuštění profilů na vzdálenost 31 mm</t>
  </si>
  <si>
    <t>-1205714483</t>
  </si>
  <si>
    <t>115,0+26,4</t>
  </si>
  <si>
    <t>133</t>
  </si>
  <si>
    <t>763111763</t>
  </si>
  <si>
    <t>Příplatek k SDK příčce s dvojitou nosnou konstrukcí za zahuštění profilů na vzdálenost 31 mm</t>
  </si>
  <si>
    <t>1563233495</t>
  </si>
  <si>
    <t>134</t>
  </si>
  <si>
    <t>763121411</t>
  </si>
  <si>
    <t>SDK stěna předsazená tl 62,5 mm profil CW+UW 50 deska 1xA 12,5 bez izolace EI 15</t>
  </si>
  <si>
    <t>-2132077238</t>
  </si>
  <si>
    <t>135</t>
  </si>
  <si>
    <t>763121714</t>
  </si>
  <si>
    <t>SDK stěna předsazená základní penetrační nátěr</t>
  </si>
  <si>
    <t>1682692918</t>
  </si>
  <si>
    <t>136</t>
  </si>
  <si>
    <t>763164551</t>
  </si>
  <si>
    <t>SDK obklad kcí tvaru L š přes 0,8 m desky 1xA 12,5</t>
  </si>
  <si>
    <t>13745435</t>
  </si>
  <si>
    <t>"sloupy v 4.NP" (0,8+0,34)*4,3</t>
  </si>
  <si>
    <t>137</t>
  </si>
  <si>
    <t>763164631</t>
  </si>
  <si>
    <t>SDK obklad kcí tvaru U š do 1,2 m desky 1xA 12,5</t>
  </si>
  <si>
    <t>-925297521</t>
  </si>
  <si>
    <t>"sloupy v 4.NP" 4,3*6</t>
  </si>
  <si>
    <t>138</t>
  </si>
  <si>
    <t>763164651</t>
  </si>
  <si>
    <t>SDK obklad kcí tvaru U š přes 1,2 m desky 1xA 12,5</t>
  </si>
  <si>
    <t>113338293</t>
  </si>
  <si>
    <t>"sloupy v 4.NP" (0,51+0,45+0,51)*4,3</t>
  </si>
  <si>
    <t>139</t>
  </si>
  <si>
    <t>763164731</t>
  </si>
  <si>
    <t>SDK obklad kcí uzavřeného tvaru š do 1,6 m desky 1xA 12,5</t>
  </si>
  <si>
    <t>1494768041</t>
  </si>
  <si>
    <t>"sloupy v 4.NP" 4,3*8</t>
  </si>
  <si>
    <t>140</t>
  </si>
  <si>
    <t>763164752</t>
  </si>
  <si>
    <t>SDK obklad kcí uzavřeného tvaru š přes 1,6 m desky 1xA 15</t>
  </si>
  <si>
    <t>-771928540</t>
  </si>
  <si>
    <t>"opláštění potrubí ležaté kanalizace" 46,2</t>
  </si>
  <si>
    <t>141</t>
  </si>
  <si>
    <t>763181424</t>
  </si>
  <si>
    <t>Ztužující výplň otvoru pro dveře pro příčky do 4,75 m zátěž křídla přes 25 kg</t>
  </si>
  <si>
    <t>586410211</t>
  </si>
  <si>
    <t>"4.NP" 4</t>
  </si>
  <si>
    <t>"5.NP" 3</t>
  </si>
  <si>
    <t>142</t>
  </si>
  <si>
    <t>763131411</t>
  </si>
  <si>
    <t>SDK podhled desky 1xA 12,5 bez izolace dvouvrstvá spodní kce profil CD+UD</t>
  </si>
  <si>
    <t>1533989209</t>
  </si>
  <si>
    <t>"4.NP" 30,7</t>
  </si>
  <si>
    <t>"5.NP" 36,0</t>
  </si>
  <si>
    <t>143</t>
  </si>
  <si>
    <t>763135102</t>
  </si>
  <si>
    <t>Montáž SDK kazetového podhledu z kazet 600x600 mm na zavěšenou nosnou konstrukci</t>
  </si>
  <si>
    <t>-1582667171</t>
  </si>
  <si>
    <t>"4.NP" 94,0</t>
  </si>
  <si>
    <t>"5.NP" 34,8</t>
  </si>
  <si>
    <t>144</t>
  </si>
  <si>
    <t>590305711</t>
  </si>
  <si>
    <t>podhled kazetový skládaný rastr 600x600mm třída A</t>
  </si>
  <si>
    <t>-1623693818</t>
  </si>
  <si>
    <t>128,8*1,1</t>
  </si>
  <si>
    <t>145</t>
  </si>
  <si>
    <t>763131712</t>
  </si>
  <si>
    <t>SDK podhled napojení na jiný druh podhledu</t>
  </si>
  <si>
    <t>1249538639</t>
  </si>
  <si>
    <t>141,7+72,4</t>
  </si>
  <si>
    <t>146</t>
  </si>
  <si>
    <t>763131714</t>
  </si>
  <si>
    <t>SDK podhled základní penetrační nátěr</t>
  </si>
  <si>
    <t>531586925</t>
  </si>
  <si>
    <t>147</t>
  </si>
  <si>
    <t>763131765</t>
  </si>
  <si>
    <t>Příplatek k SDK podhledu za výšku zavěšení přes 0,5 do 1,0 m</t>
  </si>
  <si>
    <t>2067814137</t>
  </si>
  <si>
    <t>66,7+128,8</t>
  </si>
  <si>
    <t>148</t>
  </si>
  <si>
    <t>763172355</t>
  </si>
  <si>
    <t>Montáž dvířek revizních jednoplášťových SDK kcí vel. 600 x 600 mm pro podhledy</t>
  </si>
  <si>
    <t>-1516578366</t>
  </si>
  <si>
    <t>149</t>
  </si>
  <si>
    <t>59030714</t>
  </si>
  <si>
    <t>dvířka revizní do podhledu jednokřídlá 600x600mm</t>
  </si>
  <si>
    <t>-561408658</t>
  </si>
  <si>
    <t>150</t>
  </si>
  <si>
    <t>998763303</t>
  </si>
  <si>
    <t>Přesun hmot tonážní pro sádrokartonové konstrukce v objektech v přes 12 do 24 m</t>
  </si>
  <si>
    <t>1142126946</t>
  </si>
  <si>
    <t>151</t>
  </si>
  <si>
    <t>998763382</t>
  </si>
  <si>
    <t>Příplatek k přesunu hmot tonážní 763 SDK prováděný s omezením mechanizace</t>
  </si>
  <si>
    <t>-1704394214</t>
  </si>
  <si>
    <t>764</t>
  </si>
  <si>
    <t>Konstrukce klempířské</t>
  </si>
  <si>
    <t>152</t>
  </si>
  <si>
    <t>764001851</t>
  </si>
  <si>
    <t>Demontáž hřebene do suti</t>
  </si>
  <si>
    <t>-1135812857</t>
  </si>
  <si>
    <t>153</t>
  </si>
  <si>
    <t>764002811</t>
  </si>
  <si>
    <t>Demontáž okapového plechu do suti v krytině povlakové</t>
  </si>
  <si>
    <t>-1368316260</t>
  </si>
  <si>
    <t>154</t>
  </si>
  <si>
    <t>764002841</t>
  </si>
  <si>
    <t>Demontáž oplechování horních ploch zdí a nadezdívek do suti</t>
  </si>
  <si>
    <t>1051885611</t>
  </si>
  <si>
    <t>155</t>
  </si>
  <si>
    <t>764002871</t>
  </si>
  <si>
    <t>Demontáž lemování zdí do suti</t>
  </si>
  <si>
    <t>1364217895</t>
  </si>
  <si>
    <t>156</t>
  </si>
  <si>
    <t>764004801</t>
  </si>
  <si>
    <t>Demontáž podokapního žlabu do suti</t>
  </si>
  <si>
    <t>1464870118</t>
  </si>
  <si>
    <t>157</t>
  </si>
  <si>
    <t>764004861</t>
  </si>
  <si>
    <t>Demontáž svodu do suti</t>
  </si>
  <si>
    <t>-544535725</t>
  </si>
  <si>
    <t>158</t>
  </si>
  <si>
    <t>764241316</t>
  </si>
  <si>
    <t>Oplechování hřebene z TiZn lesklého plechu rš do 500 mm</t>
  </si>
  <si>
    <t>-360764932</t>
  </si>
  <si>
    <t>159</t>
  </si>
  <si>
    <t>764242336</t>
  </si>
  <si>
    <t>Oplechování rovné okapové hrany z TiZn lesklého plechu rš do 500 mm</t>
  </si>
  <si>
    <t>-1702927526</t>
  </si>
  <si>
    <t>160</t>
  </si>
  <si>
    <t>764244307</t>
  </si>
  <si>
    <t>Oplechování horních ploch a nadezdívek bez rohů z TiZn lesklého plechu kotvené rš do 670 mm</t>
  </si>
  <si>
    <t>-486317277</t>
  </si>
  <si>
    <t>161</t>
  </si>
  <si>
    <t>764341313</t>
  </si>
  <si>
    <t>Lemování rovných zdí střech s krytinou skládanou z TiZn lesklého plechu rš do 250 mm</t>
  </si>
  <si>
    <t>1802166659</t>
  </si>
  <si>
    <t>"lemování u štítu" 14,8</t>
  </si>
  <si>
    <t>162</t>
  </si>
  <si>
    <t>764345325</t>
  </si>
  <si>
    <t>Lemování trub, konzol, držáků z TiZn lesklého plechu střech s krytinou skládanou D do 300 mm</t>
  </si>
  <si>
    <t>1840794265</t>
  </si>
  <si>
    <t>Poznámka k položce:_x000D_
Prostupová manžeta.</t>
  </si>
  <si>
    <t>"potrubí VZT" 2</t>
  </si>
  <si>
    <t>"odtah dieselagregátu" 1</t>
  </si>
  <si>
    <t>163</t>
  </si>
  <si>
    <t>764541308</t>
  </si>
  <si>
    <t>Žlab podokapní půlkruhový z TiZn lesklého plechu rš 500 mm</t>
  </si>
  <si>
    <t>-1300780172</t>
  </si>
  <si>
    <t>164</t>
  </si>
  <si>
    <t>764541350</t>
  </si>
  <si>
    <t>Kotlík oválný (trychtýřový) pro podokapní žlaby z TiZn lesklého plechu 500/120 mm</t>
  </si>
  <si>
    <t>-1083421211</t>
  </si>
  <si>
    <t>165</t>
  </si>
  <si>
    <t>764548324</t>
  </si>
  <si>
    <t>Svody kruhové včetně objímek, kolen, odskoků z TiZn lesklého plechu průměru 120 mm</t>
  </si>
  <si>
    <t>-374814078</t>
  </si>
  <si>
    <t>166</t>
  </si>
  <si>
    <t>998764103</t>
  </si>
  <si>
    <t>Přesun hmot tonážní pro konstrukce klempířské v objektech v přes 12 do 24 m</t>
  </si>
  <si>
    <t>1175210577</t>
  </si>
  <si>
    <t>167</t>
  </si>
  <si>
    <t>998764181</t>
  </si>
  <si>
    <t>Příplatek k přesunu hmot tonážní 764 prováděný s omezením mechanizace</t>
  </si>
  <si>
    <t>-1009566293</t>
  </si>
  <si>
    <t>766</t>
  </si>
  <si>
    <t>Konstrukce truhlářské</t>
  </si>
  <si>
    <t>168</t>
  </si>
  <si>
    <t>76661-T.1</t>
  </si>
  <si>
    <t>T.1 - Čajová kuchyňka spodní skříňky 1840x600 v.930 mm, pracovní deska dl.1840x600 mm vč. dřezu, obkladová deska stěny 1840x500 mm, horní skříňky 2440x350 v.360 mm, přistavěná chladnička, okopný plech nerez - dodávka a montáž</t>
  </si>
  <si>
    <t>-391394982</t>
  </si>
  <si>
    <t>169</t>
  </si>
  <si>
    <t>76661-T.2</t>
  </si>
  <si>
    <t>T.2 - Čajová kuchyňka spodní skříňky 1550x600 v.930 mm, pracovní deska dl.1550x600 mm vč. dřezu, obkladová deska stěny 1550+600x500 mm, horní skříňky 1550x350 v.360 mm, okopný plech nerez - dodávka a montáž</t>
  </si>
  <si>
    <t>617836740</t>
  </si>
  <si>
    <t>170</t>
  </si>
  <si>
    <t>76661-T.5</t>
  </si>
  <si>
    <t>T.5 - Čajová kuchyňka spodní skříňky 1370x600 v.930 mm, pracovní deska dl.1370x600 mm vč. dřezu, obkladová deska stěny 1370x500 mm, horní skříňky 1370x350 v.360 mm, okopný plech nerez - dodávka a montáž</t>
  </si>
  <si>
    <t>126972850</t>
  </si>
  <si>
    <t>171</t>
  </si>
  <si>
    <t>76662-T.3</t>
  </si>
  <si>
    <t>T.3 - Oprava skluzavky - dřevěná spirála z desek průměr 1700 mm /přebroušení, leštění, napuštění olejem, doplnění olámaných okrajů, víko v podlaze a v podhledu</t>
  </si>
  <si>
    <t>-1085204195</t>
  </si>
  <si>
    <t>172</t>
  </si>
  <si>
    <t>76662-T.4</t>
  </si>
  <si>
    <t>T.4 - Antivibrační podložka rozm. 2140x850 mm - vodovzdorná překližka 3x24 mm + pružná podložka z drcené pryže tl.12 mm, sešroubováno - dodávka a montáž</t>
  </si>
  <si>
    <t>1488375284</t>
  </si>
  <si>
    <t>173</t>
  </si>
  <si>
    <t>998766103</t>
  </si>
  <si>
    <t>Přesun hmot tonážní pro kce truhlářské v objektech v přes 12 do 24 m</t>
  </si>
  <si>
    <t>1106201307</t>
  </si>
  <si>
    <t>174</t>
  </si>
  <si>
    <t>998766182</t>
  </si>
  <si>
    <t>Příplatek k přesunu hmot tonážní 766 prováděný s omezením mechanizace</t>
  </si>
  <si>
    <t>1665666538</t>
  </si>
  <si>
    <t>767</t>
  </si>
  <si>
    <t>Konstrukce zámečnické</t>
  </si>
  <si>
    <t>175</t>
  </si>
  <si>
    <t>767996802</t>
  </si>
  <si>
    <t>Demontáž atypických zámečnických konstrukcí rozebráním hm jednotlivých dílů přes 50 do 100 kg</t>
  </si>
  <si>
    <t>kg</t>
  </si>
  <si>
    <t>-531052604</t>
  </si>
  <si>
    <t>"ocelobetonový rám" 990,0</t>
  </si>
  <si>
    <t>176</t>
  </si>
  <si>
    <t>767646411</t>
  </si>
  <si>
    <t>Montáž revizních dveří a dvířek jednokřídlových s rámem plochy do 0,5 m2</t>
  </si>
  <si>
    <t>-151402868</t>
  </si>
  <si>
    <t>"armaturní branka" 1</t>
  </si>
  <si>
    <t>177</t>
  </si>
  <si>
    <t>553435451</t>
  </si>
  <si>
    <t>armaturní branka 400x400 mm</t>
  </si>
  <si>
    <t>-1062333403</t>
  </si>
  <si>
    <t>178</t>
  </si>
  <si>
    <t>998767103</t>
  </si>
  <si>
    <t>Přesun hmot tonážní pro zámečnické konstrukce v objektech v přes 12 do 24 m</t>
  </si>
  <si>
    <t>-361457042</t>
  </si>
  <si>
    <t>179</t>
  </si>
  <si>
    <t>998767182</t>
  </si>
  <si>
    <t>Příplatek k přesunu hmot tonážní 767 prováděný s omezením mechanizace</t>
  </si>
  <si>
    <t>1887832364</t>
  </si>
  <si>
    <t>767-1</t>
  </si>
  <si>
    <t>Výplně otvorů - dveře</t>
  </si>
  <si>
    <t>180</t>
  </si>
  <si>
    <t>7671-D.1</t>
  </si>
  <si>
    <t>D.1 - Vnitřní prosklená stěna s otevíravými dveřmi do rámové zárubně do otvoru 1600x2200 mm /stěna, křídlo, zárubeň, fólie proti rozbití, okop. plech, kování - generální klíč, práh Al lišta/</t>
  </si>
  <si>
    <t>1952375993</t>
  </si>
  <si>
    <t>Poznámka k položce:_x000D_
Podrobný popis a vybavení dle PD - Výplně otvorů - dveře. (Nutno použít při sestavení cenové nabídky !!!) Součástí ceny je kompletní dodávka, montáž, finální povrchová úprava, doprava, zárubně, vybavení - doplňky, kotevní profily a funkční zabudování do stavby včetně dořešení návaznosti na související konstrukce. (začištění omítky, lištování, tmelení apod.) - platí pro všechny dveře a stěny.</t>
  </si>
  <si>
    <t>"L" 4</t>
  </si>
  <si>
    <t>181</t>
  </si>
  <si>
    <t>7671-D.2</t>
  </si>
  <si>
    <t>D.2 - Vnitřní prosklená stěna s otevíravými dveřmi do rámové zárubně do otvoru 1400x2200 mm /stěna, křídlo, zárubeň, fólie proti rozbití, okop. plech, kování - generální klíč, práh Al lišta/</t>
  </si>
  <si>
    <t>237064408</t>
  </si>
  <si>
    <t>182</t>
  </si>
  <si>
    <t>7671-D.3</t>
  </si>
  <si>
    <t>D.3 - Dveře plné hladké otevíravé do bezfalcové zárubně rozm.900x2150 mm / křídlo, zárubeň, kování - generální klíč, práh Al lišta/</t>
  </si>
  <si>
    <t>2113075830</t>
  </si>
  <si>
    <t>183</t>
  </si>
  <si>
    <t>7671-D.4</t>
  </si>
  <si>
    <t>D.4 - Atypické zalomené koutové dveře do skryté ocelové zárubně rozm.505+505x2200 mm / křídlo, zárubeň, kování - bez uzamykání/</t>
  </si>
  <si>
    <t>1257228566</t>
  </si>
  <si>
    <t>184</t>
  </si>
  <si>
    <t>7671-D.5</t>
  </si>
  <si>
    <t>D.5 - Dveře plné hladké otevíravé do kovové zárubně s požární odolností EW30 DP3-C rozm.570x2150 mm / křídlo, zárubeň, kování - generální klíč, samozavírač/</t>
  </si>
  <si>
    <t>-1431627114</t>
  </si>
  <si>
    <t>185</t>
  </si>
  <si>
    <t>7671-X.1</t>
  </si>
  <si>
    <t>X.1 - Nové výškové osazení původních bezfalcových dveří rozm.900x2150 mm do zdi tl.300 mm</t>
  </si>
  <si>
    <t>319253584</t>
  </si>
  <si>
    <t>Poznámka k položce:_x000D_
Zárubeň viz. samostatná položka.</t>
  </si>
  <si>
    <t>186</t>
  </si>
  <si>
    <t>7671-X.2</t>
  </si>
  <si>
    <t>X.2 - Nové výškové osazení původních požárních dveří EW45 DP2-C rozm.550x2150 mm do zdi tl.150 mm</t>
  </si>
  <si>
    <t>-872593996</t>
  </si>
  <si>
    <t>187</t>
  </si>
  <si>
    <t>7671-Y.1</t>
  </si>
  <si>
    <t>Y.1 - Výměna kování stávajících požárních dveří - zevnitř klika, zvenku koule</t>
  </si>
  <si>
    <t>-1812046625</t>
  </si>
  <si>
    <t>Poznámka k položce:_x000D_
Omezení volného vstupu osob ze strany veřejně přístupných chodeb.</t>
  </si>
  <si>
    <t>"L" 2</t>
  </si>
  <si>
    <t>767-2</t>
  </si>
  <si>
    <t>Výplně otvorů - okna</t>
  </si>
  <si>
    <t>188</t>
  </si>
  <si>
    <t>76721-O.1</t>
  </si>
  <si>
    <t xml:space="preserve">O.1 - Repase původního okna do otvoru 1980x970 mm /šetrná demontáž, repase včetně přesklení - nové sklo 4 mm, nový nátěr C3, opětovné osazení/  </t>
  </si>
  <si>
    <t>474627566</t>
  </si>
  <si>
    <t>Poznámka k položce:_x000D_
Podrobný popis a vybavení dle PD - Tabulka nových oken. (Nutno použít při sestavení cenové nabídky !!!) Součástí ceny je kompletní dodávka, montáž, finální povrchová úprava, doprava, vybavení - doplňky, kotevní profily a funkční zabudování do stavby včetně dořešení návaznosti na související konstrukce. (začištění omítky, lištování, tmelení apod.) - platí pro všechny okna.</t>
  </si>
  <si>
    <t>189</t>
  </si>
  <si>
    <t>76721-O.2</t>
  </si>
  <si>
    <t xml:space="preserve">O.2 - Nové vnitřní okno kovové dvoukřídlové otevíravé, dvojsklo rozm.2040x1200 mm, vnitřní parapet dřevěná lišta 70/20 mm s ozubem hl.30 mm </t>
  </si>
  <si>
    <t>-1040539640</t>
  </si>
  <si>
    <t>Poznámka k položce:_x000D_
Spolu s oknem ozn.O.1 tvoří špaletovou sestavu.</t>
  </si>
  <si>
    <t>190</t>
  </si>
  <si>
    <t>76721-C.2</t>
  </si>
  <si>
    <t>C.2 - Roleta interiérová ovládaná řetízkem rozm.2040x1300 mm, kotvená do překladu</t>
  </si>
  <si>
    <t>1824497084</t>
  </si>
  <si>
    <t>191</t>
  </si>
  <si>
    <t>76722-O.3</t>
  </si>
  <si>
    <t xml:space="preserve">O.3 - Repase původního okna sestavené z několika dílů do svislého pásu do otvoru 1650x4600 mm /šetrná demontáž, repase včetně přesklení - nové sklo 4 mm, nový nátěr C3, opětovné osazení/  </t>
  </si>
  <si>
    <t>-1741729698</t>
  </si>
  <si>
    <t>Poznámka k položce:_x000D_
Součástí sestavy okna je pevný průběžný osazovací rám, který nelze sejmout - bude opraven na místě.</t>
  </si>
  <si>
    <t>192</t>
  </si>
  <si>
    <t>76722-O.4</t>
  </si>
  <si>
    <t xml:space="preserve">O.4 - Nové vnitřní balkonové dveře kovové dvoukřídlové otevíravé, dělené příčkou ve výšce 1,0 m, uzamykatelné, dvojsklo rozm.1750x2990 mm  </t>
  </si>
  <si>
    <t>-224532155</t>
  </si>
  <si>
    <t>Poznámka k položce:_x000D_
Spolu s oknem ozn.O.3 tvoří špaletovou sestavu.</t>
  </si>
  <si>
    <t>193</t>
  </si>
  <si>
    <t>76722-C.4</t>
  </si>
  <si>
    <t>C.4 - Stínicí roleta typu Screen kotvená do samostatného rámu a do vodítek uvnitř špalety oken O.4 a O.3 rozm.1750x3100 mm, ovládání motorové dálkové</t>
  </si>
  <si>
    <t>1278160287</t>
  </si>
  <si>
    <t>194</t>
  </si>
  <si>
    <t>76723-O.5</t>
  </si>
  <si>
    <t xml:space="preserve">O.5 - Repase původního okna do otvoru 3900x600 mm pásové z několika dílů /šetrná demontáž, repase včetně přesklení - nové sklo 4 mm, nový nátěr C3, opětovné osazení/  </t>
  </si>
  <si>
    <t>924028699</t>
  </si>
  <si>
    <t>195</t>
  </si>
  <si>
    <t>76723-O.6</t>
  </si>
  <si>
    <t xml:space="preserve">O.6 - Nové vnitřní okno kovové jednokřídlové otevíravé a sklápěcí, dvojsklo rozm.1270x860 mm, vnitřní parapet dřevěná lišta 70/20 mm s ozubem hl.30 mm </t>
  </si>
  <si>
    <t>-91721416</t>
  </si>
  <si>
    <t>Poznámka k položce:_x000D_
Spolu s oknem ozn.O.5 tvoří špaletovou sestavu.</t>
  </si>
  <si>
    <t>"L" 3</t>
  </si>
  <si>
    <t>"P" 2</t>
  </si>
  <si>
    <t>196</t>
  </si>
  <si>
    <t>76723-C.6</t>
  </si>
  <si>
    <t>C.6 - Roleta interiérová ovládaná řetízkem rozm.1280x960 mm, kotvená do překladu</t>
  </si>
  <si>
    <t>-834473716</t>
  </si>
  <si>
    <t>197</t>
  </si>
  <si>
    <t>76724-O.7</t>
  </si>
  <si>
    <t xml:space="preserve">O.7 - Repase původního okna do otvoru 1420x1820 mm členěné v rastru /šetrná demontáž, repase včetně přesklení - nové sklo 4 mm, nový nátěr C3, opětovné osazení/  </t>
  </si>
  <si>
    <t>-1604498038</t>
  </si>
  <si>
    <t>Poznámka k položce:_x000D_
Dvě boční tabule skla nahrazeny větrací žaluzií se sítí proti hmyzu.</t>
  </si>
  <si>
    <t>198</t>
  </si>
  <si>
    <t>76724-O.8</t>
  </si>
  <si>
    <t xml:space="preserve">O.8 - Nové vnitřní okno kovové dvoukřídlové otevíravé a sklápěcí, dvojsklo rozm.1570x1970 mm, vnitřní parapet dřevěná lišta 70/20 mm s ozubem hl.30 mm, pevný díl vyplněn izolačním panelem </t>
  </si>
  <si>
    <t>288620967</t>
  </si>
  <si>
    <t>Poznámka k položce:_x000D_
Spolu s oknem ozn.O.7 tvoří špaletovou sestavu.</t>
  </si>
  <si>
    <t>199</t>
  </si>
  <si>
    <t>76725-O.9</t>
  </si>
  <si>
    <t xml:space="preserve">O.9 - Repase původního okna do otvoru 1420x1820 mm členěné v rastru /šetrná demontáž, repase včetně přesklení - nové sklo 4 mm, nový nátěr C3, opětovné osazení/  </t>
  </si>
  <si>
    <t>-730211563</t>
  </si>
  <si>
    <t>200</t>
  </si>
  <si>
    <t>76726-O.10</t>
  </si>
  <si>
    <t xml:space="preserve">O.10 - Nové vnitřní okno kovové jednokřídlové otevíravé, dvojsklo rozm.540x860 mm, vnitřní parapet dřevěná lišta 70/20 mm s ozubem hl.30 mm </t>
  </si>
  <si>
    <t>-1493494601</t>
  </si>
  <si>
    <t>201</t>
  </si>
  <si>
    <t>76726-C.10</t>
  </si>
  <si>
    <t>C.10 - Roleta interiérová ovládaná řetízkem rozm.1850x960 mm, kotvená do překladu</t>
  </si>
  <si>
    <t>-756956789</t>
  </si>
  <si>
    <t>202</t>
  </si>
  <si>
    <t>76727-O.11</t>
  </si>
  <si>
    <t xml:space="preserve">O.11 - Osazovací rám z ocelového ohýbaného plechu a stojin z tenkostěnných trubek, nátěr C2, rozm.3160x900 mm, svislé stojiny zalištovány latí 60/25 mm /1 kus = 37 kg/ </t>
  </si>
  <si>
    <t>-1201270894</t>
  </si>
  <si>
    <t xml:space="preserve">Poznámka k položce:_x000D_
Překrytí spáry mezi rámy oken a stojinou. </t>
  </si>
  <si>
    <t>203</t>
  </si>
  <si>
    <t>76727-O.12</t>
  </si>
  <si>
    <t xml:space="preserve">O.12 - Osazovací rám z ocelového ohýbaného plechu a stojin z tenkostěnných trubek, nátěr C2, rozm.3900x900 mm, svislé stojiny zalištovány latí 60/25 mm /1 kus = 44 kg/ </t>
  </si>
  <si>
    <t>-1659433640</t>
  </si>
  <si>
    <t>776</t>
  </si>
  <si>
    <t>Podlahy povlakové</t>
  </si>
  <si>
    <t>204</t>
  </si>
  <si>
    <t>776111111</t>
  </si>
  <si>
    <t>Broušení anhydritového podkladu povlakových podlah</t>
  </si>
  <si>
    <t>116722448</t>
  </si>
  <si>
    <t>205</t>
  </si>
  <si>
    <t>776111311</t>
  </si>
  <si>
    <t>Vysátí podkladu povlakových podlah</t>
  </si>
  <si>
    <t>-1413532162</t>
  </si>
  <si>
    <t>206</t>
  </si>
  <si>
    <t>776121311</t>
  </si>
  <si>
    <t>Vodou ředitelná penetrace savého podkladu povlakových podlah</t>
  </si>
  <si>
    <t>1462277418</t>
  </si>
  <si>
    <t>207</t>
  </si>
  <si>
    <t>776141121</t>
  </si>
  <si>
    <t>Stěrka podlahová nivelační pro vyrovnání podkladu povlakových podlah pevnosti 30 MPa tl do 3 mm</t>
  </si>
  <si>
    <t>-506721950</t>
  </si>
  <si>
    <t>208</t>
  </si>
  <si>
    <t>776251111</t>
  </si>
  <si>
    <t>Lepení pásů z přírodního linolea (marmolea) standardním lepidlem</t>
  </si>
  <si>
    <t>-807166222</t>
  </si>
  <si>
    <t>209</t>
  </si>
  <si>
    <t>284110691</t>
  </si>
  <si>
    <t>linoleum přírodní MARMOLEUM dezén ART - výběr dle investora</t>
  </si>
  <si>
    <t>-1054625453</t>
  </si>
  <si>
    <t>168,1*1,05</t>
  </si>
  <si>
    <t>210</t>
  </si>
  <si>
    <t>776421111</t>
  </si>
  <si>
    <t>Montáž obvodových lišt lepením</t>
  </si>
  <si>
    <t>-1383284774</t>
  </si>
  <si>
    <t>"mč.4.29" 35,3</t>
  </si>
  <si>
    <t>"mč.4.29.1" 23,5</t>
  </si>
  <si>
    <t>"mč.4.30" 14,8</t>
  </si>
  <si>
    <t>"mč.4.30.1" 21,3</t>
  </si>
  <si>
    <t>"mč.4.30.2" 20,6</t>
  </si>
  <si>
    <t>"mč.4.30.3" 28,3</t>
  </si>
  <si>
    <t>"mč.5.26" 20,7</t>
  </si>
  <si>
    <t>"mč.5.26.1" 14,0</t>
  </si>
  <si>
    <t>"mč.5.26.2" 17,4</t>
  </si>
  <si>
    <t>211</t>
  </si>
  <si>
    <t>284110081</t>
  </si>
  <si>
    <t>lišta soklová dle krytiny</t>
  </si>
  <si>
    <t>255489772</t>
  </si>
  <si>
    <t>195,9*1,1</t>
  </si>
  <si>
    <t>212</t>
  </si>
  <si>
    <t>998776103</t>
  </si>
  <si>
    <t>Přesun hmot tonážní pro podlahy povlakové v objektech v přes 12 do 24 m</t>
  </si>
  <si>
    <t>1748080015</t>
  </si>
  <si>
    <t>213</t>
  </si>
  <si>
    <t>998776182</t>
  </si>
  <si>
    <t>Příplatek k přesunu hmot tonážní 776 prováděný s omezením mechanizace</t>
  </si>
  <si>
    <t>1611838092</t>
  </si>
  <si>
    <t>781</t>
  </si>
  <si>
    <t>Dokončovací práce - obklady</t>
  </si>
  <si>
    <t>214</t>
  </si>
  <si>
    <t>781111011</t>
  </si>
  <si>
    <t>Ometení (oprášení) stěny při přípravě podkladu</t>
  </si>
  <si>
    <t>1514941772</t>
  </si>
  <si>
    <t>"mč.5.25" 2,2</t>
  </si>
  <si>
    <t>215</t>
  </si>
  <si>
    <t>781121011</t>
  </si>
  <si>
    <t>Nátěr penetrační na stěnu</t>
  </si>
  <si>
    <t>-1490045237</t>
  </si>
  <si>
    <t>216</t>
  </si>
  <si>
    <t>781474115</t>
  </si>
  <si>
    <t>Montáž obkladů vnitřních keramických hladkých přes 22 do 25 ks/m2 lepených flexibilním lepidlem</t>
  </si>
  <si>
    <t>-1922303969</t>
  </si>
  <si>
    <t>217</t>
  </si>
  <si>
    <t>59761039</t>
  </si>
  <si>
    <t>obklad keramický hladký přes 22 do 25ks/m2</t>
  </si>
  <si>
    <t>1206925394</t>
  </si>
  <si>
    <t>2,2*1,1</t>
  </si>
  <si>
    <t>218</t>
  </si>
  <si>
    <t>781477111</t>
  </si>
  <si>
    <t>Příplatek k montáži obkladů vnitřních keramických hladkých za plochu do 10 m2</t>
  </si>
  <si>
    <t>2102270620</t>
  </si>
  <si>
    <t>219</t>
  </si>
  <si>
    <t>7814941.1</t>
  </si>
  <si>
    <t xml:space="preserve">Příplatek k montáži obkladů vnitřních keramických za rohové, ukončující, vanové a dilatační profily lepené flexibilním lepidlem </t>
  </si>
  <si>
    <t>920049754</t>
  </si>
  <si>
    <t>220</t>
  </si>
  <si>
    <t>781495115</t>
  </si>
  <si>
    <t>Spárování vnitřních obkladů silikonem</t>
  </si>
  <si>
    <t>330996501</t>
  </si>
  <si>
    <t>221</t>
  </si>
  <si>
    <t>998781103</t>
  </si>
  <si>
    <t>Přesun hmot tonážní pro obklady keramické v objektech v přes 12 do 24 m</t>
  </si>
  <si>
    <t>536134228</t>
  </si>
  <si>
    <t>222</t>
  </si>
  <si>
    <t>998781181</t>
  </si>
  <si>
    <t>Příplatek k přesunu hmot tonážní 781 prováděný s omezením mechanizace</t>
  </si>
  <si>
    <t>-884465473</t>
  </si>
  <si>
    <t>783</t>
  </si>
  <si>
    <t>Dokončovací práce - nátěry</t>
  </si>
  <si>
    <t>223</t>
  </si>
  <si>
    <t>783901453</t>
  </si>
  <si>
    <t>Vysátí betonových podlah před provedením nátěru</t>
  </si>
  <si>
    <t>1900361138</t>
  </si>
  <si>
    <t>"sokl" 26,0*0,1</t>
  </si>
  <si>
    <t>224</t>
  </si>
  <si>
    <t>783943161</t>
  </si>
  <si>
    <t>Penetrační polyuretanový nátěr pórovitých betonových podlah</t>
  </si>
  <si>
    <t>-1106747776</t>
  </si>
  <si>
    <t>225</t>
  </si>
  <si>
    <t>783947161</t>
  </si>
  <si>
    <t>Krycí dvojnásobný polyuretanový vodou ředitelný nátěr betonové podlahy</t>
  </si>
  <si>
    <t>-1261431697</t>
  </si>
  <si>
    <t>Poznámka k položce:_x000D_
Akryluretanová barva.</t>
  </si>
  <si>
    <t>226</t>
  </si>
  <si>
    <t>783997163</t>
  </si>
  <si>
    <t>Příplatek k cenám krycího nátěru betonové podlahy za značení š přes 50 do 100 mm</t>
  </si>
  <si>
    <t>1152421173</t>
  </si>
  <si>
    <t>Poznámka k položce:_x000D_
Nátěr soklu</t>
  </si>
  <si>
    <t>784</t>
  </si>
  <si>
    <t>Dokončovací práce - malby a tapety</t>
  </si>
  <si>
    <t>227</t>
  </si>
  <si>
    <t>784121003</t>
  </si>
  <si>
    <t>Oškrabání malby v mísnostech v přes 3,80 do 5,00 m</t>
  </si>
  <si>
    <t>-1920370363</t>
  </si>
  <si>
    <t>"strop" 145,0</t>
  </si>
  <si>
    <t>3.NP</t>
  </si>
  <si>
    <t>(8,7+6,1)*2*4,3+38,0+2,44</t>
  </si>
  <si>
    <t>(13,7+6,1)*2*4,3+65,0+40,0</t>
  </si>
  <si>
    <t>"strop" 130,0</t>
  </si>
  <si>
    <t>(12,9+6,1)*2*4,4+25,8</t>
  </si>
  <si>
    <t xml:space="preserve">"strop" 75,0 </t>
  </si>
  <si>
    <t>228</t>
  </si>
  <si>
    <t>784121013</t>
  </si>
  <si>
    <t>Rozmývání podkladu po oškrabání malby v místnostech v přes 3,80 do 5,00 m</t>
  </si>
  <si>
    <t>-131888255</t>
  </si>
  <si>
    <t>229</t>
  </si>
  <si>
    <t>784181102</t>
  </si>
  <si>
    <t>Základní akrylátová jednonásobná pigmentovaná penetrace podkladu v místnostech v do 3,80 m</t>
  </si>
  <si>
    <t>1166703481</t>
  </si>
  <si>
    <t>"mč.4.29" (9,1+7,6)*2*3,4+0,3*3,4*6</t>
  </si>
  <si>
    <t>"mč.4.29.1" (5,6+4,1)*2*3,4+(0,35*4+0,4*2+0,45*4)*3,4</t>
  </si>
  <si>
    <t>"mč.4.30" (5,2+1,7)*2*3,4+(0,35+0,2)*3,4</t>
  </si>
  <si>
    <t>"mč.4.30.1" (5,2+4,0)*2*3,4+(0,44+0,35)*2*3,4+(0,5+0,45+0,5)*3,4</t>
  </si>
  <si>
    <t>"mč.4.30.2" (5,7+3,0)*2*3,4+(0,45+0,35)*2*3,4*2</t>
  </si>
  <si>
    <t>"mč.4.30.3" (5,8+5,0)*2*3,4+(0,45+0,35)*2*3,4*4+3,168</t>
  </si>
  <si>
    <t>"strop" 30,7</t>
  </si>
  <si>
    <t>"mč.5.26" (8,2+2,2)*2*3,4</t>
  </si>
  <si>
    <t>"mč.5.26.1" (3,5+3,5)*2*3,4</t>
  </si>
  <si>
    <t>"mč.5.26.2" (4,6+4,1)*2*3,4</t>
  </si>
  <si>
    <t>"mč.5.26.3" (5,85+4,35)*2*3,4</t>
  </si>
  <si>
    <t>"mč.5.26.4" (0,7+2,05)*2*3,4+3,56</t>
  </si>
  <si>
    <t>"strop" 35,9</t>
  </si>
  <si>
    <t>230</t>
  </si>
  <si>
    <t>784211101</t>
  </si>
  <si>
    <t>Dvojnásobné bílé malby ze směsí za mokra výborně oděruvzdorných v místnostech v do 3,80 m</t>
  </si>
  <si>
    <t>2084082833</t>
  </si>
  <si>
    <t>Poznámka k položce:_x000D_
Omyvatelná barva.</t>
  </si>
  <si>
    <t>231</t>
  </si>
  <si>
    <t>784181104</t>
  </si>
  <si>
    <t>Základní akrylátová jednonásobná pigmentovaná penetrace podkladu v místnostech v přes 3,80 do 5,00 m</t>
  </si>
  <si>
    <t>923200152</t>
  </si>
  <si>
    <t>232</t>
  </si>
  <si>
    <t>784211103</t>
  </si>
  <si>
    <t>Dvojnásobné bílé malby ze směsí za mokra výborně oděruvzdorných v místnostech v přes 3,80 do 5,00 m</t>
  </si>
  <si>
    <t>-1281017647</t>
  </si>
  <si>
    <t>002 - Profese TZB</t>
  </si>
  <si>
    <t xml:space="preserve">    721 - Zdravotechnika </t>
  </si>
  <si>
    <t xml:space="preserve">    731 - Ústřední vytápění </t>
  </si>
  <si>
    <t xml:space="preserve">    741 - Elektroinstalace - silnoproud</t>
  </si>
  <si>
    <t xml:space="preserve">    742 - Elektroinstalace - slaboproud</t>
  </si>
  <si>
    <t xml:space="preserve">    751 - Vzduchotechnika</t>
  </si>
  <si>
    <t>721</t>
  </si>
  <si>
    <t xml:space="preserve">Zdravotechnika </t>
  </si>
  <si>
    <t>721000010</t>
  </si>
  <si>
    <t>Zdravotechnické instalace  /viz. samostatný rozpočet - zadání/</t>
  </si>
  <si>
    <t>1612272976</t>
  </si>
  <si>
    <t>731</t>
  </si>
  <si>
    <t xml:space="preserve">Ústřední vytápění </t>
  </si>
  <si>
    <t>731000010</t>
  </si>
  <si>
    <t>Vytápění /viz. samostatný rozpočet - zadání/</t>
  </si>
  <si>
    <t>-510915998</t>
  </si>
  <si>
    <t>741</t>
  </si>
  <si>
    <t>Elektroinstalace - silnoproud</t>
  </si>
  <si>
    <t>741000010</t>
  </si>
  <si>
    <t>Silnoproudé rozvody a osvětlení  /viz. samostatný rozpočet - zadání/</t>
  </si>
  <si>
    <t>-1327052251</t>
  </si>
  <si>
    <t>742</t>
  </si>
  <si>
    <t>Elektroinstalace - slaboproud</t>
  </si>
  <si>
    <t>742000010</t>
  </si>
  <si>
    <t>Slaboproudé rozvody a zařízení  /viz. samostatný rozpočet - zadání/</t>
  </si>
  <si>
    <t>1372251339</t>
  </si>
  <si>
    <t>751</t>
  </si>
  <si>
    <t>Vzduchotechnika</t>
  </si>
  <si>
    <t>751000010</t>
  </si>
  <si>
    <t>Vzduchotechnika /viz. samostatný rozpočet - zadání/</t>
  </si>
  <si>
    <t>1312162720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</si>
</sst>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51" t="s">
        <v>5</v>
      </c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5" t="s">
        <v>14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R5" s="20"/>
      <c r="BE5" s="232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37" t="s">
        <v>17</v>
      </c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R6" s="20"/>
      <c r="BE6" s="233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3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3"/>
      <c r="BS8" s="17" t="s">
        <v>6</v>
      </c>
    </row>
    <row r="9" spans="1:74" s="1" customFormat="1" ht="14.45" customHeight="1">
      <c r="B9" s="20"/>
      <c r="AR9" s="20"/>
      <c r="BE9" s="233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33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33"/>
      <c r="BS11" s="17" t="s">
        <v>6</v>
      </c>
    </row>
    <row r="12" spans="1:74" s="1" customFormat="1" ht="6.95" customHeight="1">
      <c r="B12" s="20"/>
      <c r="AR12" s="20"/>
      <c r="BE12" s="233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33"/>
      <c r="BS13" s="17" t="s">
        <v>6</v>
      </c>
    </row>
    <row r="14" spans="1:74" ht="12.75">
      <c r="B14" s="20"/>
      <c r="E14" s="238" t="s">
        <v>29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7" t="s">
        <v>27</v>
      </c>
      <c r="AN14" s="29" t="s">
        <v>29</v>
      </c>
      <c r="AR14" s="20"/>
      <c r="BE14" s="233"/>
      <c r="BS14" s="17" t="s">
        <v>6</v>
      </c>
    </row>
    <row r="15" spans="1:74" s="1" customFormat="1" ht="6.95" customHeight="1">
      <c r="B15" s="20"/>
      <c r="AR15" s="20"/>
      <c r="BE15" s="233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33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33"/>
      <c r="BS17" s="17" t="s">
        <v>32</v>
      </c>
    </row>
    <row r="18" spans="1:71" s="1" customFormat="1" ht="6.95" customHeight="1">
      <c r="B18" s="20"/>
      <c r="AR18" s="20"/>
      <c r="BE18" s="233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33"/>
      <c r="BS19" s="17" t="s">
        <v>6</v>
      </c>
    </row>
    <row r="20" spans="1:71" s="1" customFormat="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33"/>
      <c r="BS20" s="17" t="s">
        <v>32</v>
      </c>
    </row>
    <row r="21" spans="1:71" s="1" customFormat="1" ht="6.95" customHeight="1">
      <c r="B21" s="20"/>
      <c r="AR21" s="20"/>
      <c r="BE21" s="233"/>
    </row>
    <row r="22" spans="1:71" s="1" customFormat="1" ht="12" customHeight="1">
      <c r="B22" s="20"/>
      <c r="D22" s="27" t="s">
        <v>35</v>
      </c>
      <c r="AR22" s="20"/>
      <c r="BE22" s="233"/>
    </row>
    <row r="23" spans="1:71" s="1" customFormat="1" ht="35.25" customHeight="1">
      <c r="B23" s="20"/>
      <c r="E23" s="240" t="s">
        <v>36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R23" s="20"/>
      <c r="BE23" s="233"/>
    </row>
    <row r="24" spans="1:71" s="1" customFormat="1" ht="6.95" customHeight="1">
      <c r="B24" s="20"/>
      <c r="AR24" s="20"/>
      <c r="BE24" s="233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3"/>
    </row>
    <row r="26" spans="1:71" s="2" customFormat="1" ht="25.9" customHeight="1">
      <c r="A26" s="32"/>
      <c r="B26" s="33"/>
      <c r="C26" s="32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1">
        <f>ROUND(AG94,2)</f>
        <v>0</v>
      </c>
      <c r="AL26" s="242"/>
      <c r="AM26" s="242"/>
      <c r="AN26" s="242"/>
      <c r="AO26" s="242"/>
      <c r="AP26" s="32"/>
      <c r="AQ26" s="32"/>
      <c r="AR26" s="33"/>
      <c r="BE26" s="233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33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3" t="s">
        <v>38</v>
      </c>
      <c r="M28" s="243"/>
      <c r="N28" s="243"/>
      <c r="O28" s="243"/>
      <c r="P28" s="243"/>
      <c r="Q28" s="32"/>
      <c r="R28" s="32"/>
      <c r="S28" s="32"/>
      <c r="T28" s="32"/>
      <c r="U28" s="32"/>
      <c r="V28" s="32"/>
      <c r="W28" s="243" t="s">
        <v>39</v>
      </c>
      <c r="X28" s="243"/>
      <c r="Y28" s="243"/>
      <c r="Z28" s="243"/>
      <c r="AA28" s="243"/>
      <c r="AB28" s="243"/>
      <c r="AC28" s="243"/>
      <c r="AD28" s="243"/>
      <c r="AE28" s="243"/>
      <c r="AF28" s="32"/>
      <c r="AG28" s="32"/>
      <c r="AH28" s="32"/>
      <c r="AI28" s="32"/>
      <c r="AJ28" s="32"/>
      <c r="AK28" s="243" t="s">
        <v>40</v>
      </c>
      <c r="AL28" s="243"/>
      <c r="AM28" s="243"/>
      <c r="AN28" s="243"/>
      <c r="AO28" s="243"/>
      <c r="AP28" s="32"/>
      <c r="AQ28" s="32"/>
      <c r="AR28" s="33"/>
      <c r="BE28" s="233"/>
    </row>
    <row r="29" spans="1:71" s="3" customFormat="1" ht="14.45" customHeight="1">
      <c r="B29" s="37"/>
      <c r="D29" s="27" t="s">
        <v>41</v>
      </c>
      <c r="F29" s="27" t="s">
        <v>42</v>
      </c>
      <c r="L29" s="246">
        <v>0.21</v>
      </c>
      <c r="M29" s="245"/>
      <c r="N29" s="245"/>
      <c r="O29" s="245"/>
      <c r="P29" s="245"/>
      <c r="W29" s="244">
        <f>ROUND(AZ94, 2)</f>
        <v>0</v>
      </c>
      <c r="X29" s="245"/>
      <c r="Y29" s="245"/>
      <c r="Z29" s="245"/>
      <c r="AA29" s="245"/>
      <c r="AB29" s="245"/>
      <c r="AC29" s="245"/>
      <c r="AD29" s="245"/>
      <c r="AE29" s="245"/>
      <c r="AK29" s="244">
        <f>ROUND(AV94, 2)</f>
        <v>0</v>
      </c>
      <c r="AL29" s="245"/>
      <c r="AM29" s="245"/>
      <c r="AN29" s="245"/>
      <c r="AO29" s="245"/>
      <c r="AR29" s="37"/>
      <c r="BE29" s="234"/>
    </row>
    <row r="30" spans="1:71" s="3" customFormat="1" ht="14.45" customHeight="1">
      <c r="B30" s="37"/>
      <c r="F30" s="27" t="s">
        <v>43</v>
      </c>
      <c r="L30" s="246">
        <v>0.15</v>
      </c>
      <c r="M30" s="245"/>
      <c r="N30" s="245"/>
      <c r="O30" s="245"/>
      <c r="P30" s="245"/>
      <c r="W30" s="244">
        <f>ROUND(BA94, 2)</f>
        <v>0</v>
      </c>
      <c r="X30" s="245"/>
      <c r="Y30" s="245"/>
      <c r="Z30" s="245"/>
      <c r="AA30" s="245"/>
      <c r="AB30" s="245"/>
      <c r="AC30" s="245"/>
      <c r="AD30" s="245"/>
      <c r="AE30" s="245"/>
      <c r="AK30" s="244">
        <f>ROUND(AW94, 2)</f>
        <v>0</v>
      </c>
      <c r="AL30" s="245"/>
      <c r="AM30" s="245"/>
      <c r="AN30" s="245"/>
      <c r="AO30" s="245"/>
      <c r="AR30" s="37"/>
      <c r="BE30" s="234"/>
    </row>
    <row r="31" spans="1:71" s="3" customFormat="1" ht="14.45" hidden="1" customHeight="1">
      <c r="B31" s="37"/>
      <c r="F31" s="27" t="s">
        <v>44</v>
      </c>
      <c r="L31" s="246">
        <v>0.21</v>
      </c>
      <c r="M31" s="245"/>
      <c r="N31" s="245"/>
      <c r="O31" s="245"/>
      <c r="P31" s="245"/>
      <c r="W31" s="244">
        <f>ROUND(BB94, 2)</f>
        <v>0</v>
      </c>
      <c r="X31" s="245"/>
      <c r="Y31" s="245"/>
      <c r="Z31" s="245"/>
      <c r="AA31" s="245"/>
      <c r="AB31" s="245"/>
      <c r="AC31" s="245"/>
      <c r="AD31" s="245"/>
      <c r="AE31" s="245"/>
      <c r="AK31" s="244">
        <v>0</v>
      </c>
      <c r="AL31" s="245"/>
      <c r="AM31" s="245"/>
      <c r="AN31" s="245"/>
      <c r="AO31" s="245"/>
      <c r="AR31" s="37"/>
      <c r="BE31" s="234"/>
    </row>
    <row r="32" spans="1:71" s="3" customFormat="1" ht="14.45" hidden="1" customHeight="1">
      <c r="B32" s="37"/>
      <c r="F32" s="27" t="s">
        <v>45</v>
      </c>
      <c r="L32" s="246">
        <v>0.15</v>
      </c>
      <c r="M32" s="245"/>
      <c r="N32" s="245"/>
      <c r="O32" s="245"/>
      <c r="P32" s="245"/>
      <c r="W32" s="244">
        <f>ROUND(BC94, 2)</f>
        <v>0</v>
      </c>
      <c r="X32" s="245"/>
      <c r="Y32" s="245"/>
      <c r="Z32" s="245"/>
      <c r="AA32" s="245"/>
      <c r="AB32" s="245"/>
      <c r="AC32" s="245"/>
      <c r="AD32" s="245"/>
      <c r="AE32" s="245"/>
      <c r="AK32" s="244">
        <v>0</v>
      </c>
      <c r="AL32" s="245"/>
      <c r="AM32" s="245"/>
      <c r="AN32" s="245"/>
      <c r="AO32" s="245"/>
      <c r="AR32" s="37"/>
      <c r="BE32" s="234"/>
    </row>
    <row r="33" spans="1:57" s="3" customFormat="1" ht="14.45" hidden="1" customHeight="1">
      <c r="B33" s="37"/>
      <c r="F33" s="27" t="s">
        <v>46</v>
      </c>
      <c r="L33" s="246">
        <v>0</v>
      </c>
      <c r="M33" s="245"/>
      <c r="N33" s="245"/>
      <c r="O33" s="245"/>
      <c r="P33" s="245"/>
      <c r="W33" s="244">
        <f>ROUND(BD94, 2)</f>
        <v>0</v>
      </c>
      <c r="X33" s="245"/>
      <c r="Y33" s="245"/>
      <c r="Z33" s="245"/>
      <c r="AA33" s="245"/>
      <c r="AB33" s="245"/>
      <c r="AC33" s="245"/>
      <c r="AD33" s="245"/>
      <c r="AE33" s="245"/>
      <c r="AK33" s="244">
        <v>0</v>
      </c>
      <c r="AL33" s="245"/>
      <c r="AM33" s="245"/>
      <c r="AN33" s="245"/>
      <c r="AO33" s="245"/>
      <c r="AR33" s="37"/>
      <c r="BE33" s="234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33"/>
    </row>
    <row r="35" spans="1:57" s="2" customFormat="1" ht="25.9" customHeight="1">
      <c r="A35" s="32"/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50" t="s">
        <v>49</v>
      </c>
      <c r="Y35" s="248"/>
      <c r="Z35" s="248"/>
      <c r="AA35" s="248"/>
      <c r="AB35" s="248"/>
      <c r="AC35" s="40"/>
      <c r="AD35" s="40"/>
      <c r="AE35" s="40"/>
      <c r="AF35" s="40"/>
      <c r="AG35" s="40"/>
      <c r="AH35" s="40"/>
      <c r="AI35" s="40"/>
      <c r="AJ35" s="40"/>
      <c r="AK35" s="247">
        <f>SUM(AK26:AK33)</f>
        <v>0</v>
      </c>
      <c r="AL35" s="248"/>
      <c r="AM35" s="248"/>
      <c r="AN35" s="248"/>
      <c r="AO35" s="24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50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51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52</v>
      </c>
      <c r="AI60" s="35"/>
      <c r="AJ60" s="35"/>
      <c r="AK60" s="35"/>
      <c r="AL60" s="35"/>
      <c r="AM60" s="45" t="s">
        <v>53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54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55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52</v>
      </c>
      <c r="AI75" s="35"/>
      <c r="AJ75" s="35"/>
      <c r="AK75" s="35"/>
      <c r="AL75" s="35"/>
      <c r="AM75" s="45" t="s">
        <v>53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23-033</v>
      </c>
      <c r="AR84" s="51"/>
    </row>
    <row r="85" spans="1:91" s="5" customFormat="1" ht="36.950000000000003" customHeight="1">
      <c r="B85" s="52"/>
      <c r="C85" s="53" t="s">
        <v>16</v>
      </c>
      <c r="L85" s="209" t="str">
        <f>K6</f>
        <v>WAM - ZŘÍZENÍ KANCELÁŘÍ PRO GOČÁROVU GALERII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Pardubice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11" t="str">
        <f>IF(AN8= "","",AN8)</f>
        <v>5. 6. 2023</v>
      </c>
      <c r="AN87" s="211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25.7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Pardubický kraj, Komenského náměstí 125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12" t="str">
        <f>IF(E17="","",E17)</f>
        <v xml:space="preserve">Družstvo Stavoprojekt, Pardubice </v>
      </c>
      <c r="AN89" s="213"/>
      <c r="AO89" s="213"/>
      <c r="AP89" s="213"/>
      <c r="AQ89" s="32"/>
      <c r="AR89" s="33"/>
      <c r="AS89" s="214" t="s">
        <v>57</v>
      </c>
      <c r="AT89" s="215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12" t="str">
        <f>IF(E20="","",E20)</f>
        <v>A. Vojtěch</v>
      </c>
      <c r="AN90" s="213"/>
      <c r="AO90" s="213"/>
      <c r="AP90" s="213"/>
      <c r="AQ90" s="32"/>
      <c r="AR90" s="33"/>
      <c r="AS90" s="216"/>
      <c r="AT90" s="217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16"/>
      <c r="AT91" s="217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8" t="s">
        <v>58</v>
      </c>
      <c r="D92" s="219"/>
      <c r="E92" s="219"/>
      <c r="F92" s="219"/>
      <c r="G92" s="219"/>
      <c r="H92" s="60"/>
      <c r="I92" s="221" t="s">
        <v>59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0" t="s">
        <v>60</v>
      </c>
      <c r="AH92" s="219"/>
      <c r="AI92" s="219"/>
      <c r="AJ92" s="219"/>
      <c r="AK92" s="219"/>
      <c r="AL92" s="219"/>
      <c r="AM92" s="219"/>
      <c r="AN92" s="221" t="s">
        <v>61</v>
      </c>
      <c r="AO92" s="219"/>
      <c r="AP92" s="222"/>
      <c r="AQ92" s="61" t="s">
        <v>62</v>
      </c>
      <c r="AR92" s="33"/>
      <c r="AS92" s="62" t="s">
        <v>63</v>
      </c>
      <c r="AT92" s="63" t="s">
        <v>64</v>
      </c>
      <c r="AU92" s="63" t="s">
        <v>65</v>
      </c>
      <c r="AV92" s="63" t="s">
        <v>66</v>
      </c>
      <c r="AW92" s="63" t="s">
        <v>67</v>
      </c>
      <c r="AX92" s="63" t="s">
        <v>68</v>
      </c>
      <c r="AY92" s="63" t="s">
        <v>69</v>
      </c>
      <c r="AZ92" s="63" t="s">
        <v>70</v>
      </c>
      <c r="BA92" s="63" t="s">
        <v>71</v>
      </c>
      <c r="BB92" s="63" t="s">
        <v>72</v>
      </c>
      <c r="BC92" s="63" t="s">
        <v>73</v>
      </c>
      <c r="BD92" s="64" t="s">
        <v>74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75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0">
        <f>ROUND(AG95+AG96,2)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72" t="s">
        <v>1</v>
      </c>
      <c r="AR94" s="68"/>
      <c r="AS94" s="73">
        <f>ROUND(AS95+AS96,2)</f>
        <v>0</v>
      </c>
      <c r="AT94" s="74">
        <f>ROUND(SUM(AV94:AW94),2)</f>
        <v>0</v>
      </c>
      <c r="AU94" s="75">
        <f>ROUND(AU95+AU96,5)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ROUND(AZ95+AZ96,2)</f>
        <v>0</v>
      </c>
      <c r="BA94" s="74">
        <f>ROUND(BA95+BA96,2)</f>
        <v>0</v>
      </c>
      <c r="BB94" s="74">
        <f>ROUND(BB95+BB96,2)</f>
        <v>0</v>
      </c>
      <c r="BC94" s="74">
        <f>ROUND(BC95+BC96,2)</f>
        <v>0</v>
      </c>
      <c r="BD94" s="76">
        <f>ROUND(BD95+BD96,2)</f>
        <v>0</v>
      </c>
      <c r="BS94" s="77" t="s">
        <v>76</v>
      </c>
      <c r="BT94" s="77" t="s">
        <v>77</v>
      </c>
      <c r="BU94" s="78" t="s">
        <v>78</v>
      </c>
      <c r="BV94" s="77" t="s">
        <v>79</v>
      </c>
      <c r="BW94" s="77" t="s">
        <v>4</v>
      </c>
      <c r="BX94" s="77" t="s">
        <v>80</v>
      </c>
      <c r="CL94" s="77" t="s">
        <v>1</v>
      </c>
    </row>
    <row r="95" spans="1:91" s="7" customFormat="1" ht="16.5" customHeight="1">
      <c r="A95" s="79" t="s">
        <v>81</v>
      </c>
      <c r="B95" s="80"/>
      <c r="C95" s="81"/>
      <c r="D95" s="225" t="s">
        <v>82</v>
      </c>
      <c r="E95" s="225"/>
      <c r="F95" s="225"/>
      <c r="G95" s="225"/>
      <c r="H95" s="225"/>
      <c r="I95" s="82"/>
      <c r="J95" s="225" t="s">
        <v>83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3">
        <f>'00 - Vedlejší a ostatní n...'!J30</f>
        <v>0</v>
      </c>
      <c r="AH95" s="224"/>
      <c r="AI95" s="224"/>
      <c r="AJ95" s="224"/>
      <c r="AK95" s="224"/>
      <c r="AL95" s="224"/>
      <c r="AM95" s="224"/>
      <c r="AN95" s="223">
        <f>SUM(AG95,AT95)</f>
        <v>0</v>
      </c>
      <c r="AO95" s="224"/>
      <c r="AP95" s="224"/>
      <c r="AQ95" s="83" t="s">
        <v>84</v>
      </c>
      <c r="AR95" s="80"/>
      <c r="AS95" s="84">
        <v>0</v>
      </c>
      <c r="AT95" s="85">
        <f>ROUND(SUM(AV95:AW95),2)</f>
        <v>0</v>
      </c>
      <c r="AU95" s="86">
        <f>'00 - Vedlejší a ostatní n...'!P121</f>
        <v>0</v>
      </c>
      <c r="AV95" s="85">
        <f>'00 - Vedlejší a ostatní n...'!J33</f>
        <v>0</v>
      </c>
      <c r="AW95" s="85">
        <f>'00 - Vedlejší a ostatní n...'!J34</f>
        <v>0</v>
      </c>
      <c r="AX95" s="85">
        <f>'00 - Vedlejší a ostatní n...'!J35</f>
        <v>0</v>
      </c>
      <c r="AY95" s="85">
        <f>'00 - Vedlejší a ostatní n...'!J36</f>
        <v>0</v>
      </c>
      <c r="AZ95" s="85">
        <f>'00 - Vedlejší a ostatní n...'!F33</f>
        <v>0</v>
      </c>
      <c r="BA95" s="85">
        <f>'00 - Vedlejší a ostatní n...'!F34</f>
        <v>0</v>
      </c>
      <c r="BB95" s="85">
        <f>'00 - Vedlejší a ostatní n...'!F35</f>
        <v>0</v>
      </c>
      <c r="BC95" s="85">
        <f>'00 - Vedlejší a ostatní n...'!F36</f>
        <v>0</v>
      </c>
      <c r="BD95" s="87">
        <f>'00 - Vedlejší a ostatní n...'!F37</f>
        <v>0</v>
      </c>
      <c r="BT95" s="88" t="s">
        <v>85</v>
      </c>
      <c r="BV95" s="88" t="s">
        <v>79</v>
      </c>
      <c r="BW95" s="88" t="s">
        <v>86</v>
      </c>
      <c r="BX95" s="88" t="s">
        <v>4</v>
      </c>
      <c r="CL95" s="88" t="s">
        <v>1</v>
      </c>
      <c r="CM95" s="88" t="s">
        <v>87</v>
      </c>
    </row>
    <row r="96" spans="1:91" s="7" customFormat="1" ht="16.5" customHeight="1">
      <c r="B96" s="80"/>
      <c r="C96" s="81"/>
      <c r="D96" s="225" t="s">
        <v>88</v>
      </c>
      <c r="E96" s="225"/>
      <c r="F96" s="225"/>
      <c r="G96" s="225"/>
      <c r="H96" s="225"/>
      <c r="I96" s="82"/>
      <c r="J96" s="225" t="s">
        <v>89</v>
      </c>
      <c r="K96" s="225"/>
      <c r="L96" s="225"/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25"/>
      <c r="Y96" s="225"/>
      <c r="Z96" s="225"/>
      <c r="AA96" s="225"/>
      <c r="AB96" s="225"/>
      <c r="AC96" s="225"/>
      <c r="AD96" s="225"/>
      <c r="AE96" s="225"/>
      <c r="AF96" s="225"/>
      <c r="AG96" s="226">
        <f>ROUND(SUM(AG97:AG98),2)</f>
        <v>0</v>
      </c>
      <c r="AH96" s="224"/>
      <c r="AI96" s="224"/>
      <c r="AJ96" s="224"/>
      <c r="AK96" s="224"/>
      <c r="AL96" s="224"/>
      <c r="AM96" s="224"/>
      <c r="AN96" s="223">
        <f>SUM(AG96,AT96)</f>
        <v>0</v>
      </c>
      <c r="AO96" s="224"/>
      <c r="AP96" s="224"/>
      <c r="AQ96" s="83" t="s">
        <v>90</v>
      </c>
      <c r="AR96" s="80"/>
      <c r="AS96" s="84">
        <f>ROUND(SUM(AS97:AS98),2)</f>
        <v>0</v>
      </c>
      <c r="AT96" s="85">
        <f>ROUND(SUM(AV96:AW96),2)</f>
        <v>0</v>
      </c>
      <c r="AU96" s="86">
        <f>ROUND(SUM(AU97:AU98),5)</f>
        <v>0</v>
      </c>
      <c r="AV96" s="85">
        <f>ROUND(AZ96*L29,2)</f>
        <v>0</v>
      </c>
      <c r="AW96" s="85">
        <f>ROUND(BA96*L30,2)</f>
        <v>0</v>
      </c>
      <c r="AX96" s="85">
        <f>ROUND(BB96*L29,2)</f>
        <v>0</v>
      </c>
      <c r="AY96" s="85">
        <f>ROUND(BC96*L30,2)</f>
        <v>0</v>
      </c>
      <c r="AZ96" s="85">
        <f>ROUND(SUM(AZ97:AZ98),2)</f>
        <v>0</v>
      </c>
      <c r="BA96" s="85">
        <f>ROUND(SUM(BA97:BA98),2)</f>
        <v>0</v>
      </c>
      <c r="BB96" s="85">
        <f>ROUND(SUM(BB97:BB98),2)</f>
        <v>0</v>
      </c>
      <c r="BC96" s="85">
        <f>ROUND(SUM(BC97:BC98),2)</f>
        <v>0</v>
      </c>
      <c r="BD96" s="87">
        <f>ROUND(SUM(BD97:BD98),2)</f>
        <v>0</v>
      </c>
      <c r="BS96" s="88" t="s">
        <v>76</v>
      </c>
      <c r="BT96" s="88" t="s">
        <v>85</v>
      </c>
      <c r="BU96" s="88" t="s">
        <v>78</v>
      </c>
      <c r="BV96" s="88" t="s">
        <v>79</v>
      </c>
      <c r="BW96" s="88" t="s">
        <v>91</v>
      </c>
      <c r="BX96" s="88" t="s">
        <v>4</v>
      </c>
      <c r="CL96" s="88" t="s">
        <v>1</v>
      </c>
      <c r="CM96" s="88" t="s">
        <v>87</v>
      </c>
    </row>
    <row r="97" spans="1:90" s="4" customFormat="1" ht="16.5" customHeight="1">
      <c r="A97" s="79" t="s">
        <v>81</v>
      </c>
      <c r="B97" s="51"/>
      <c r="C97" s="10"/>
      <c r="D97" s="10"/>
      <c r="E97" s="227" t="s">
        <v>92</v>
      </c>
      <c r="F97" s="227"/>
      <c r="G97" s="227"/>
      <c r="H97" s="227"/>
      <c r="I97" s="227"/>
      <c r="J97" s="10"/>
      <c r="K97" s="227" t="s">
        <v>93</v>
      </c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28">
        <f>'001 - Stavební část'!J32</f>
        <v>0</v>
      </c>
      <c r="AH97" s="229"/>
      <c r="AI97" s="229"/>
      <c r="AJ97" s="229"/>
      <c r="AK97" s="229"/>
      <c r="AL97" s="229"/>
      <c r="AM97" s="229"/>
      <c r="AN97" s="228">
        <f>SUM(AG97,AT97)</f>
        <v>0</v>
      </c>
      <c r="AO97" s="229"/>
      <c r="AP97" s="229"/>
      <c r="AQ97" s="89" t="s">
        <v>94</v>
      </c>
      <c r="AR97" s="51"/>
      <c r="AS97" s="90">
        <v>0</v>
      </c>
      <c r="AT97" s="91">
        <f>ROUND(SUM(AV97:AW97),2)</f>
        <v>0</v>
      </c>
      <c r="AU97" s="92">
        <f>'001 - Stavební část'!P144</f>
        <v>0</v>
      </c>
      <c r="AV97" s="91">
        <f>'001 - Stavební část'!J35</f>
        <v>0</v>
      </c>
      <c r="AW97" s="91">
        <f>'001 - Stavební část'!J36</f>
        <v>0</v>
      </c>
      <c r="AX97" s="91">
        <f>'001 - Stavební část'!J37</f>
        <v>0</v>
      </c>
      <c r="AY97" s="91">
        <f>'001 - Stavební část'!J38</f>
        <v>0</v>
      </c>
      <c r="AZ97" s="91">
        <f>'001 - Stavební část'!F35</f>
        <v>0</v>
      </c>
      <c r="BA97" s="91">
        <f>'001 - Stavební část'!F36</f>
        <v>0</v>
      </c>
      <c r="BB97" s="91">
        <f>'001 - Stavební část'!F37</f>
        <v>0</v>
      </c>
      <c r="BC97" s="91">
        <f>'001 - Stavební část'!F38</f>
        <v>0</v>
      </c>
      <c r="BD97" s="93">
        <f>'001 - Stavební část'!F39</f>
        <v>0</v>
      </c>
      <c r="BT97" s="25" t="s">
        <v>87</v>
      </c>
      <c r="BV97" s="25" t="s">
        <v>79</v>
      </c>
      <c r="BW97" s="25" t="s">
        <v>95</v>
      </c>
      <c r="BX97" s="25" t="s">
        <v>91</v>
      </c>
      <c r="CL97" s="25" t="s">
        <v>1</v>
      </c>
    </row>
    <row r="98" spans="1:90" s="4" customFormat="1" ht="16.5" customHeight="1">
      <c r="A98" s="79" t="s">
        <v>81</v>
      </c>
      <c r="B98" s="51"/>
      <c r="C98" s="10"/>
      <c r="D98" s="10"/>
      <c r="E98" s="227" t="s">
        <v>96</v>
      </c>
      <c r="F98" s="227"/>
      <c r="G98" s="227"/>
      <c r="H98" s="227"/>
      <c r="I98" s="227"/>
      <c r="J98" s="10"/>
      <c r="K98" s="227" t="s">
        <v>97</v>
      </c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27"/>
      <c r="Z98" s="227"/>
      <c r="AA98" s="227"/>
      <c r="AB98" s="227"/>
      <c r="AC98" s="227"/>
      <c r="AD98" s="227"/>
      <c r="AE98" s="227"/>
      <c r="AF98" s="227"/>
      <c r="AG98" s="228">
        <f>'002 - Profese TZB'!J32</f>
        <v>0</v>
      </c>
      <c r="AH98" s="229"/>
      <c r="AI98" s="229"/>
      <c r="AJ98" s="229"/>
      <c r="AK98" s="229"/>
      <c r="AL98" s="229"/>
      <c r="AM98" s="229"/>
      <c r="AN98" s="228">
        <f>SUM(AG98,AT98)</f>
        <v>0</v>
      </c>
      <c r="AO98" s="229"/>
      <c r="AP98" s="229"/>
      <c r="AQ98" s="89" t="s">
        <v>94</v>
      </c>
      <c r="AR98" s="51"/>
      <c r="AS98" s="94">
        <v>0</v>
      </c>
      <c r="AT98" s="95">
        <f>ROUND(SUM(AV98:AW98),2)</f>
        <v>0</v>
      </c>
      <c r="AU98" s="96">
        <f>'002 - Profese TZB'!P126</f>
        <v>0</v>
      </c>
      <c r="AV98" s="95">
        <f>'002 - Profese TZB'!J35</f>
        <v>0</v>
      </c>
      <c r="AW98" s="95">
        <f>'002 - Profese TZB'!J36</f>
        <v>0</v>
      </c>
      <c r="AX98" s="95">
        <f>'002 - Profese TZB'!J37</f>
        <v>0</v>
      </c>
      <c r="AY98" s="95">
        <f>'002 - Profese TZB'!J38</f>
        <v>0</v>
      </c>
      <c r="AZ98" s="95">
        <f>'002 - Profese TZB'!F35</f>
        <v>0</v>
      </c>
      <c r="BA98" s="95">
        <f>'002 - Profese TZB'!F36</f>
        <v>0</v>
      </c>
      <c r="BB98" s="95">
        <f>'002 - Profese TZB'!F37</f>
        <v>0</v>
      </c>
      <c r="BC98" s="95">
        <f>'002 - Profese TZB'!F38</f>
        <v>0</v>
      </c>
      <c r="BD98" s="97">
        <f>'002 - Profese TZB'!F39</f>
        <v>0</v>
      </c>
      <c r="BT98" s="25" t="s">
        <v>87</v>
      </c>
      <c r="BV98" s="25" t="s">
        <v>79</v>
      </c>
      <c r="BW98" s="25" t="s">
        <v>98</v>
      </c>
      <c r="BX98" s="25" t="s">
        <v>91</v>
      </c>
      <c r="CL98" s="25" t="s">
        <v>1</v>
      </c>
    </row>
    <row r="99" spans="1:90" s="2" customFormat="1" ht="30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0" s="2" customFormat="1" ht="6.95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mergeCells count="54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G98:AM98"/>
    <mergeCell ref="AN98:AP98"/>
    <mergeCell ref="E98:I98"/>
    <mergeCell ref="K98:AF98"/>
    <mergeCell ref="AG94:AM94"/>
    <mergeCell ref="AN94:AP94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L85:AJ85"/>
    <mergeCell ref="AM87:AN87"/>
    <mergeCell ref="AM89:AP89"/>
    <mergeCell ref="AS89:AT91"/>
    <mergeCell ref="AM90:AP90"/>
  </mergeCells>
  <hyperlinks>
    <hyperlink ref="A95" location="'00 - Vedlejší a ostatní n...'!C2" display="/"/>
    <hyperlink ref="A97" location="'001 - Stavební část'!C2" display="/"/>
    <hyperlink ref="A98" location="'002 - Profese TZB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 t="s">
        <v>5</v>
      </c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7" t="s">
        <v>86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99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52" t="str">
        <f>'Rekapitulace stavby'!K6</f>
        <v>WAM - ZŘÍZENÍ KANCELÁŘÍ PRO GOČÁROVU GALERII</v>
      </c>
      <c r="F7" s="253"/>
      <c r="G7" s="253"/>
      <c r="H7" s="253"/>
      <c r="L7" s="20"/>
    </row>
    <row r="8" spans="1:46" s="2" customFormat="1" ht="12" customHeight="1">
      <c r="A8" s="32"/>
      <c r="B8" s="33"/>
      <c r="C8" s="32"/>
      <c r="D8" s="27" t="s">
        <v>100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9" t="s">
        <v>101</v>
      </c>
      <c r="F9" s="254"/>
      <c r="G9" s="254"/>
      <c r="H9" s="25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5. 6. 2023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5" t="str">
        <f>'Rekapitulace stavby'!E14</f>
        <v>Vyplň údaj</v>
      </c>
      <c r="F18" s="235"/>
      <c r="G18" s="235"/>
      <c r="H18" s="235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9"/>
      <c r="B27" s="100"/>
      <c r="C27" s="99"/>
      <c r="D27" s="99"/>
      <c r="E27" s="240" t="s">
        <v>1</v>
      </c>
      <c r="F27" s="240"/>
      <c r="G27" s="240"/>
      <c r="H27" s="240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2" t="s">
        <v>37</v>
      </c>
      <c r="E30" s="32"/>
      <c r="F30" s="32"/>
      <c r="G30" s="32"/>
      <c r="H30" s="32"/>
      <c r="I30" s="32"/>
      <c r="J30" s="71">
        <f>ROUND(J121,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3" t="s">
        <v>41</v>
      </c>
      <c r="E33" s="27" t="s">
        <v>42</v>
      </c>
      <c r="F33" s="104">
        <f>ROUND((SUM(BE121:BE139)),  2)</f>
        <v>0</v>
      </c>
      <c r="G33" s="32"/>
      <c r="H33" s="32"/>
      <c r="I33" s="105">
        <v>0.21</v>
      </c>
      <c r="J33" s="104">
        <f>ROUND(((SUM(BE121:BE139))*I33),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104">
        <f>ROUND((SUM(BF121:BF139)),  2)</f>
        <v>0</v>
      </c>
      <c r="G34" s="32"/>
      <c r="H34" s="32"/>
      <c r="I34" s="105">
        <v>0.15</v>
      </c>
      <c r="J34" s="104">
        <f>ROUND(((SUM(BF121:BF139))*I34),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4">
        <f>ROUND((SUM(BG121:BG139)),  2)</f>
        <v>0</v>
      </c>
      <c r="G35" s="32"/>
      <c r="H35" s="32"/>
      <c r="I35" s="105">
        <v>0.21</v>
      </c>
      <c r="J35" s="104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104">
        <f>ROUND((SUM(BH121:BH139)),  2)</f>
        <v>0</v>
      </c>
      <c r="G36" s="32"/>
      <c r="H36" s="32"/>
      <c r="I36" s="105">
        <v>0.15</v>
      </c>
      <c r="J36" s="104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104">
        <f>ROUND((SUM(BI121:BI139)),  2)</f>
        <v>0</v>
      </c>
      <c r="G37" s="32"/>
      <c r="H37" s="32"/>
      <c r="I37" s="105">
        <v>0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6"/>
      <c r="D39" s="107" t="s">
        <v>47</v>
      </c>
      <c r="E39" s="60"/>
      <c r="F39" s="60"/>
      <c r="G39" s="108" t="s">
        <v>48</v>
      </c>
      <c r="H39" s="109" t="s">
        <v>49</v>
      </c>
      <c r="I39" s="60"/>
      <c r="J39" s="110">
        <f>SUM(J30:J37)</f>
        <v>0</v>
      </c>
      <c r="K39" s="111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12" t="s">
        <v>53</v>
      </c>
      <c r="G61" s="45" t="s">
        <v>52</v>
      </c>
      <c r="H61" s="35"/>
      <c r="I61" s="35"/>
      <c r="J61" s="113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12" t="s">
        <v>53</v>
      </c>
      <c r="G76" s="45" t="s">
        <v>52</v>
      </c>
      <c r="H76" s="35"/>
      <c r="I76" s="35"/>
      <c r="J76" s="113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102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WAM - ZŘÍZENÍ KANCELÁŘÍ PRO GOČÁROVU GALERII</v>
      </c>
      <c r="F85" s="253"/>
      <c r="G85" s="253"/>
      <c r="H85" s="25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100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9" t="str">
        <f>E9</f>
        <v>00 - Vedlejší a ostatní náklady</v>
      </c>
      <c r="F87" s="254"/>
      <c r="G87" s="254"/>
      <c r="H87" s="25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Pardubice</v>
      </c>
      <c r="G89" s="32"/>
      <c r="H89" s="32"/>
      <c r="I89" s="27" t="s">
        <v>22</v>
      </c>
      <c r="J89" s="55" t="str">
        <f>IF(J12="","",J12)</f>
        <v>5. 6. 2023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>Pardubický kraj, Komenského náměstí 125</v>
      </c>
      <c r="G91" s="32"/>
      <c r="H91" s="32"/>
      <c r="I91" s="27" t="s">
        <v>30</v>
      </c>
      <c r="J91" s="30" t="str">
        <f>E21</f>
        <v xml:space="preserve">Družstvo Stavoprojekt, Pardubice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A. Vojtěch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4" t="s">
        <v>103</v>
      </c>
      <c r="D94" s="106"/>
      <c r="E94" s="106"/>
      <c r="F94" s="106"/>
      <c r="G94" s="106"/>
      <c r="H94" s="106"/>
      <c r="I94" s="106"/>
      <c r="J94" s="115" t="s">
        <v>104</v>
      </c>
      <c r="K94" s="106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6" t="s">
        <v>105</v>
      </c>
      <c r="D96" s="32"/>
      <c r="E96" s="32"/>
      <c r="F96" s="32"/>
      <c r="G96" s="32"/>
      <c r="H96" s="32"/>
      <c r="I96" s="32"/>
      <c r="J96" s="71">
        <f>J121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106</v>
      </c>
    </row>
    <row r="97" spans="1:31" s="9" customFormat="1" ht="24.95" customHeight="1">
      <c r="B97" s="117"/>
      <c r="D97" s="118" t="s">
        <v>107</v>
      </c>
      <c r="E97" s="119"/>
      <c r="F97" s="119"/>
      <c r="G97" s="119"/>
      <c r="H97" s="119"/>
      <c r="I97" s="119"/>
      <c r="J97" s="120">
        <f>J122</f>
        <v>0</v>
      </c>
      <c r="L97" s="117"/>
    </row>
    <row r="98" spans="1:31" s="10" customFormat="1" ht="19.899999999999999" customHeight="1">
      <c r="B98" s="121"/>
      <c r="D98" s="122" t="s">
        <v>108</v>
      </c>
      <c r="E98" s="123"/>
      <c r="F98" s="123"/>
      <c r="G98" s="123"/>
      <c r="H98" s="123"/>
      <c r="I98" s="123"/>
      <c r="J98" s="124">
        <f>J123</f>
        <v>0</v>
      </c>
      <c r="L98" s="121"/>
    </row>
    <row r="99" spans="1:31" s="10" customFormat="1" ht="19.899999999999999" customHeight="1">
      <c r="B99" s="121"/>
      <c r="D99" s="122" t="s">
        <v>109</v>
      </c>
      <c r="E99" s="123"/>
      <c r="F99" s="123"/>
      <c r="G99" s="123"/>
      <c r="H99" s="123"/>
      <c r="I99" s="123"/>
      <c r="J99" s="124">
        <f>J125</f>
        <v>0</v>
      </c>
      <c r="L99" s="121"/>
    </row>
    <row r="100" spans="1:31" s="10" customFormat="1" ht="19.899999999999999" customHeight="1">
      <c r="B100" s="121"/>
      <c r="D100" s="122" t="s">
        <v>110</v>
      </c>
      <c r="E100" s="123"/>
      <c r="F100" s="123"/>
      <c r="G100" s="123"/>
      <c r="H100" s="123"/>
      <c r="I100" s="123"/>
      <c r="J100" s="124">
        <f>J133</f>
        <v>0</v>
      </c>
      <c r="L100" s="121"/>
    </row>
    <row r="101" spans="1:31" s="10" customFormat="1" ht="19.899999999999999" customHeight="1">
      <c r="B101" s="121"/>
      <c r="D101" s="122" t="s">
        <v>111</v>
      </c>
      <c r="E101" s="123"/>
      <c r="F101" s="123"/>
      <c r="G101" s="123"/>
      <c r="H101" s="123"/>
      <c r="I101" s="123"/>
      <c r="J101" s="124">
        <f>J137</f>
        <v>0</v>
      </c>
      <c r="L101" s="121"/>
    </row>
    <row r="102" spans="1:31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1" t="s">
        <v>112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16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52" t="str">
        <f>E7</f>
        <v>WAM - ZŘÍZENÍ KANCELÁŘÍ PRO GOČÁROVU GALERII</v>
      </c>
      <c r="F111" s="253"/>
      <c r="G111" s="253"/>
      <c r="H111" s="253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100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09" t="str">
        <f>E9</f>
        <v>00 - Vedlejší a ostatní náklady</v>
      </c>
      <c r="F113" s="254"/>
      <c r="G113" s="254"/>
      <c r="H113" s="254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2"/>
      <c r="E115" s="32"/>
      <c r="F115" s="25" t="str">
        <f>F12</f>
        <v>Pardubice</v>
      </c>
      <c r="G115" s="32"/>
      <c r="H115" s="32"/>
      <c r="I115" s="27" t="s">
        <v>22</v>
      </c>
      <c r="J115" s="55" t="str">
        <f>IF(J12="","",J12)</f>
        <v>5. 6. 2023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25.7" customHeight="1">
      <c r="A117" s="32"/>
      <c r="B117" s="33"/>
      <c r="C117" s="27" t="s">
        <v>24</v>
      </c>
      <c r="D117" s="32"/>
      <c r="E117" s="32"/>
      <c r="F117" s="25" t="str">
        <f>E15</f>
        <v>Pardubický kraj, Komenského náměstí 125</v>
      </c>
      <c r="G117" s="32"/>
      <c r="H117" s="32"/>
      <c r="I117" s="27" t="s">
        <v>30</v>
      </c>
      <c r="J117" s="30" t="str">
        <f>E21</f>
        <v xml:space="preserve">Družstvo Stavoprojekt, Pardubice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28</v>
      </c>
      <c r="D118" s="32"/>
      <c r="E118" s="32"/>
      <c r="F118" s="25" t="str">
        <f>IF(E18="","",E18)</f>
        <v>Vyplň údaj</v>
      </c>
      <c r="G118" s="32"/>
      <c r="H118" s="32"/>
      <c r="I118" s="27" t="s">
        <v>33</v>
      </c>
      <c r="J118" s="30" t="str">
        <f>E24</f>
        <v>A. Vojtěch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25"/>
      <c r="B120" s="126"/>
      <c r="C120" s="127" t="s">
        <v>113</v>
      </c>
      <c r="D120" s="128" t="s">
        <v>62</v>
      </c>
      <c r="E120" s="128" t="s">
        <v>58</v>
      </c>
      <c r="F120" s="128" t="s">
        <v>59</v>
      </c>
      <c r="G120" s="128" t="s">
        <v>114</v>
      </c>
      <c r="H120" s="128" t="s">
        <v>115</v>
      </c>
      <c r="I120" s="128" t="s">
        <v>116</v>
      </c>
      <c r="J120" s="128" t="s">
        <v>104</v>
      </c>
      <c r="K120" s="129" t="s">
        <v>117</v>
      </c>
      <c r="L120" s="130"/>
      <c r="M120" s="62" t="s">
        <v>1</v>
      </c>
      <c r="N120" s="63" t="s">
        <v>41</v>
      </c>
      <c r="O120" s="63" t="s">
        <v>118</v>
      </c>
      <c r="P120" s="63" t="s">
        <v>119</v>
      </c>
      <c r="Q120" s="63" t="s">
        <v>120</v>
      </c>
      <c r="R120" s="63" t="s">
        <v>121</v>
      </c>
      <c r="S120" s="63" t="s">
        <v>122</v>
      </c>
      <c r="T120" s="64" t="s">
        <v>123</v>
      </c>
      <c r="U120" s="125"/>
      <c r="V120" s="125"/>
      <c r="W120" s="125"/>
      <c r="X120" s="125"/>
      <c r="Y120" s="125"/>
      <c r="Z120" s="125"/>
      <c r="AA120" s="125"/>
      <c r="AB120" s="125"/>
      <c r="AC120" s="125"/>
      <c r="AD120" s="125"/>
      <c r="AE120" s="125"/>
    </row>
    <row r="121" spans="1:65" s="2" customFormat="1" ht="22.9" customHeight="1">
      <c r="A121" s="32"/>
      <c r="B121" s="33"/>
      <c r="C121" s="69" t="s">
        <v>124</v>
      </c>
      <c r="D121" s="32"/>
      <c r="E121" s="32"/>
      <c r="F121" s="32"/>
      <c r="G121" s="32"/>
      <c r="H121" s="32"/>
      <c r="I121" s="32"/>
      <c r="J121" s="131">
        <f>BK121</f>
        <v>0</v>
      </c>
      <c r="K121" s="32"/>
      <c r="L121" s="33"/>
      <c r="M121" s="65"/>
      <c r="N121" s="56"/>
      <c r="O121" s="66"/>
      <c r="P121" s="132">
        <f>P122</f>
        <v>0</v>
      </c>
      <c r="Q121" s="66"/>
      <c r="R121" s="132">
        <f>R122</f>
        <v>0</v>
      </c>
      <c r="S121" s="66"/>
      <c r="T121" s="133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76</v>
      </c>
      <c r="AU121" s="17" t="s">
        <v>106</v>
      </c>
      <c r="BK121" s="134">
        <f>BK122</f>
        <v>0</v>
      </c>
    </row>
    <row r="122" spans="1:65" s="12" customFormat="1" ht="25.9" customHeight="1">
      <c r="B122" s="135"/>
      <c r="D122" s="136" t="s">
        <v>76</v>
      </c>
      <c r="E122" s="137" t="s">
        <v>125</v>
      </c>
      <c r="F122" s="137" t="s">
        <v>126</v>
      </c>
      <c r="I122" s="138"/>
      <c r="J122" s="139">
        <f>BK122</f>
        <v>0</v>
      </c>
      <c r="L122" s="135"/>
      <c r="M122" s="140"/>
      <c r="N122" s="141"/>
      <c r="O122" s="141"/>
      <c r="P122" s="142">
        <f>P123+P125+P133+P137</f>
        <v>0</v>
      </c>
      <c r="Q122" s="141"/>
      <c r="R122" s="142">
        <f>R123+R125+R133+R137</f>
        <v>0</v>
      </c>
      <c r="S122" s="141"/>
      <c r="T122" s="143">
        <f>T123+T125+T133+T137</f>
        <v>0</v>
      </c>
      <c r="AR122" s="136" t="s">
        <v>127</v>
      </c>
      <c r="AT122" s="144" t="s">
        <v>76</v>
      </c>
      <c r="AU122" s="144" t="s">
        <v>77</v>
      </c>
      <c r="AY122" s="136" t="s">
        <v>128</v>
      </c>
      <c r="BK122" s="145">
        <f>BK123+BK125+BK133+BK137</f>
        <v>0</v>
      </c>
    </row>
    <row r="123" spans="1:65" s="12" customFormat="1" ht="22.9" customHeight="1">
      <c r="B123" s="135"/>
      <c r="D123" s="136" t="s">
        <v>76</v>
      </c>
      <c r="E123" s="146" t="s">
        <v>129</v>
      </c>
      <c r="F123" s="146" t="s">
        <v>130</v>
      </c>
      <c r="I123" s="138"/>
      <c r="J123" s="147">
        <f>BK123</f>
        <v>0</v>
      </c>
      <c r="L123" s="135"/>
      <c r="M123" s="140"/>
      <c r="N123" s="141"/>
      <c r="O123" s="141"/>
      <c r="P123" s="142">
        <f>P124</f>
        <v>0</v>
      </c>
      <c r="Q123" s="141"/>
      <c r="R123" s="142">
        <f>R124</f>
        <v>0</v>
      </c>
      <c r="S123" s="141"/>
      <c r="T123" s="143">
        <f>T124</f>
        <v>0</v>
      </c>
      <c r="AR123" s="136" t="s">
        <v>127</v>
      </c>
      <c r="AT123" s="144" t="s">
        <v>76</v>
      </c>
      <c r="AU123" s="144" t="s">
        <v>85</v>
      </c>
      <c r="AY123" s="136" t="s">
        <v>128</v>
      </c>
      <c r="BK123" s="145">
        <f>BK124</f>
        <v>0</v>
      </c>
    </row>
    <row r="124" spans="1:65" s="2" customFormat="1" ht="16.5" customHeight="1">
      <c r="A124" s="32"/>
      <c r="B124" s="148"/>
      <c r="C124" s="149" t="s">
        <v>85</v>
      </c>
      <c r="D124" s="149" t="s">
        <v>131</v>
      </c>
      <c r="E124" s="150" t="s">
        <v>132</v>
      </c>
      <c r="F124" s="151" t="s">
        <v>133</v>
      </c>
      <c r="G124" s="152" t="s">
        <v>134</v>
      </c>
      <c r="H124" s="153">
        <v>1</v>
      </c>
      <c r="I124" s="154"/>
      <c r="J124" s="155">
        <f>ROUND(I124*H124,2)</f>
        <v>0</v>
      </c>
      <c r="K124" s="151" t="s">
        <v>135</v>
      </c>
      <c r="L124" s="33"/>
      <c r="M124" s="156" t="s">
        <v>1</v>
      </c>
      <c r="N124" s="157" t="s">
        <v>42</v>
      </c>
      <c r="O124" s="58"/>
      <c r="P124" s="158">
        <f>O124*H124</f>
        <v>0</v>
      </c>
      <c r="Q124" s="158">
        <v>0</v>
      </c>
      <c r="R124" s="158">
        <f>Q124*H124</f>
        <v>0</v>
      </c>
      <c r="S124" s="158">
        <v>0</v>
      </c>
      <c r="T124" s="159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0" t="s">
        <v>136</v>
      </c>
      <c r="AT124" s="160" t="s">
        <v>131</v>
      </c>
      <c r="AU124" s="160" t="s">
        <v>87</v>
      </c>
      <c r="AY124" s="17" t="s">
        <v>128</v>
      </c>
      <c r="BE124" s="161">
        <f>IF(N124="základní",J124,0)</f>
        <v>0</v>
      </c>
      <c r="BF124" s="161">
        <f>IF(N124="snížená",J124,0)</f>
        <v>0</v>
      </c>
      <c r="BG124" s="161">
        <f>IF(N124="zákl. přenesená",J124,0)</f>
        <v>0</v>
      </c>
      <c r="BH124" s="161">
        <f>IF(N124="sníž. přenesená",J124,0)</f>
        <v>0</v>
      </c>
      <c r="BI124" s="161">
        <f>IF(N124="nulová",J124,0)</f>
        <v>0</v>
      </c>
      <c r="BJ124" s="17" t="s">
        <v>85</v>
      </c>
      <c r="BK124" s="161">
        <f>ROUND(I124*H124,2)</f>
        <v>0</v>
      </c>
      <c r="BL124" s="17" t="s">
        <v>136</v>
      </c>
      <c r="BM124" s="160" t="s">
        <v>137</v>
      </c>
    </row>
    <row r="125" spans="1:65" s="12" customFormat="1" ht="22.9" customHeight="1">
      <c r="B125" s="135"/>
      <c r="D125" s="136" t="s">
        <v>76</v>
      </c>
      <c r="E125" s="146" t="s">
        <v>138</v>
      </c>
      <c r="F125" s="146" t="s">
        <v>139</v>
      </c>
      <c r="I125" s="138"/>
      <c r="J125" s="147">
        <f>BK125</f>
        <v>0</v>
      </c>
      <c r="L125" s="135"/>
      <c r="M125" s="140"/>
      <c r="N125" s="141"/>
      <c r="O125" s="141"/>
      <c r="P125" s="142">
        <f>SUM(P126:P132)</f>
        <v>0</v>
      </c>
      <c r="Q125" s="141"/>
      <c r="R125" s="142">
        <f>SUM(R126:R132)</f>
        <v>0</v>
      </c>
      <c r="S125" s="141"/>
      <c r="T125" s="143">
        <f>SUM(T126:T132)</f>
        <v>0</v>
      </c>
      <c r="AR125" s="136" t="s">
        <v>127</v>
      </c>
      <c r="AT125" s="144" t="s">
        <v>76</v>
      </c>
      <c r="AU125" s="144" t="s">
        <v>85</v>
      </c>
      <c r="AY125" s="136" t="s">
        <v>128</v>
      </c>
      <c r="BK125" s="145">
        <f>SUM(BK126:BK132)</f>
        <v>0</v>
      </c>
    </row>
    <row r="126" spans="1:65" s="2" customFormat="1" ht="16.5" customHeight="1">
      <c r="A126" s="32"/>
      <c r="B126" s="148"/>
      <c r="C126" s="149" t="s">
        <v>87</v>
      </c>
      <c r="D126" s="149" t="s">
        <v>131</v>
      </c>
      <c r="E126" s="150" t="s">
        <v>140</v>
      </c>
      <c r="F126" s="151" t="s">
        <v>141</v>
      </c>
      <c r="G126" s="152" t="s">
        <v>134</v>
      </c>
      <c r="H126" s="153">
        <v>1</v>
      </c>
      <c r="I126" s="154"/>
      <c r="J126" s="155">
        <f>ROUND(I126*H126,2)</f>
        <v>0</v>
      </c>
      <c r="K126" s="151" t="s">
        <v>135</v>
      </c>
      <c r="L126" s="33"/>
      <c r="M126" s="156" t="s">
        <v>1</v>
      </c>
      <c r="N126" s="157" t="s">
        <v>42</v>
      </c>
      <c r="O126" s="58"/>
      <c r="P126" s="158">
        <f>O126*H126</f>
        <v>0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0" t="s">
        <v>136</v>
      </c>
      <c r="AT126" s="160" t="s">
        <v>131</v>
      </c>
      <c r="AU126" s="160" t="s">
        <v>87</v>
      </c>
      <c r="AY126" s="17" t="s">
        <v>128</v>
      </c>
      <c r="BE126" s="161">
        <f>IF(N126="základní",J126,0)</f>
        <v>0</v>
      </c>
      <c r="BF126" s="161">
        <f>IF(N126="snížená",J126,0)</f>
        <v>0</v>
      </c>
      <c r="BG126" s="161">
        <f>IF(N126="zákl. přenesená",J126,0)</f>
        <v>0</v>
      </c>
      <c r="BH126" s="161">
        <f>IF(N126="sníž. přenesená",J126,0)</f>
        <v>0</v>
      </c>
      <c r="BI126" s="161">
        <f>IF(N126="nulová",J126,0)</f>
        <v>0</v>
      </c>
      <c r="BJ126" s="17" t="s">
        <v>85</v>
      </c>
      <c r="BK126" s="161">
        <f>ROUND(I126*H126,2)</f>
        <v>0</v>
      </c>
      <c r="BL126" s="17" t="s">
        <v>136</v>
      </c>
      <c r="BM126" s="160" t="s">
        <v>142</v>
      </c>
    </row>
    <row r="127" spans="1:65" s="2" customFormat="1" ht="16.5" customHeight="1">
      <c r="A127" s="32"/>
      <c r="B127" s="148"/>
      <c r="C127" s="149" t="s">
        <v>143</v>
      </c>
      <c r="D127" s="149" t="s">
        <v>131</v>
      </c>
      <c r="E127" s="150" t="s">
        <v>144</v>
      </c>
      <c r="F127" s="151" t="s">
        <v>145</v>
      </c>
      <c r="G127" s="152" t="s">
        <v>134</v>
      </c>
      <c r="H127" s="153">
        <v>1</v>
      </c>
      <c r="I127" s="154"/>
      <c r="J127" s="155">
        <f>ROUND(I127*H127,2)</f>
        <v>0</v>
      </c>
      <c r="K127" s="151" t="s">
        <v>135</v>
      </c>
      <c r="L127" s="33"/>
      <c r="M127" s="156" t="s">
        <v>1</v>
      </c>
      <c r="N127" s="157" t="s">
        <v>42</v>
      </c>
      <c r="O127" s="58"/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0" t="s">
        <v>136</v>
      </c>
      <c r="AT127" s="160" t="s">
        <v>131</v>
      </c>
      <c r="AU127" s="160" t="s">
        <v>87</v>
      </c>
      <c r="AY127" s="17" t="s">
        <v>128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7" t="s">
        <v>85</v>
      </c>
      <c r="BK127" s="161">
        <f>ROUND(I127*H127,2)</f>
        <v>0</v>
      </c>
      <c r="BL127" s="17" t="s">
        <v>136</v>
      </c>
      <c r="BM127" s="160" t="s">
        <v>146</v>
      </c>
    </row>
    <row r="128" spans="1:65" s="2" customFormat="1" ht="29.25">
      <c r="A128" s="32"/>
      <c r="B128" s="33"/>
      <c r="C128" s="32"/>
      <c r="D128" s="162" t="s">
        <v>147</v>
      </c>
      <c r="E128" s="32"/>
      <c r="F128" s="163" t="s">
        <v>148</v>
      </c>
      <c r="G128" s="32"/>
      <c r="H128" s="32"/>
      <c r="I128" s="164"/>
      <c r="J128" s="32"/>
      <c r="K128" s="32"/>
      <c r="L128" s="33"/>
      <c r="M128" s="165"/>
      <c r="N128" s="166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147</v>
      </c>
      <c r="AU128" s="17" t="s">
        <v>87</v>
      </c>
    </row>
    <row r="129" spans="1:65" s="2" customFormat="1" ht="16.5" customHeight="1">
      <c r="A129" s="32"/>
      <c r="B129" s="148"/>
      <c r="C129" s="149" t="s">
        <v>149</v>
      </c>
      <c r="D129" s="149" t="s">
        <v>131</v>
      </c>
      <c r="E129" s="150" t="s">
        <v>150</v>
      </c>
      <c r="F129" s="151" t="s">
        <v>151</v>
      </c>
      <c r="G129" s="152" t="s">
        <v>134</v>
      </c>
      <c r="H129" s="153">
        <v>1</v>
      </c>
      <c r="I129" s="154"/>
      <c r="J129" s="155">
        <f>ROUND(I129*H129,2)</f>
        <v>0</v>
      </c>
      <c r="K129" s="151" t="s">
        <v>135</v>
      </c>
      <c r="L129" s="33"/>
      <c r="M129" s="156" t="s">
        <v>1</v>
      </c>
      <c r="N129" s="157" t="s">
        <v>42</v>
      </c>
      <c r="O129" s="58"/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0" t="s">
        <v>136</v>
      </c>
      <c r="AT129" s="160" t="s">
        <v>131</v>
      </c>
      <c r="AU129" s="160" t="s">
        <v>87</v>
      </c>
      <c r="AY129" s="17" t="s">
        <v>128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7" t="s">
        <v>85</v>
      </c>
      <c r="BK129" s="161">
        <f>ROUND(I129*H129,2)</f>
        <v>0</v>
      </c>
      <c r="BL129" s="17" t="s">
        <v>136</v>
      </c>
      <c r="BM129" s="160" t="s">
        <v>152</v>
      </c>
    </row>
    <row r="130" spans="1:65" s="2" customFormat="1" ht="16.5" customHeight="1">
      <c r="A130" s="32"/>
      <c r="B130" s="148"/>
      <c r="C130" s="149" t="s">
        <v>127</v>
      </c>
      <c r="D130" s="149" t="s">
        <v>131</v>
      </c>
      <c r="E130" s="150" t="s">
        <v>153</v>
      </c>
      <c r="F130" s="151" t="s">
        <v>154</v>
      </c>
      <c r="G130" s="152" t="s">
        <v>134</v>
      </c>
      <c r="H130" s="153">
        <v>1</v>
      </c>
      <c r="I130" s="154"/>
      <c r="J130" s="155">
        <f>ROUND(I130*H130,2)</f>
        <v>0</v>
      </c>
      <c r="K130" s="151" t="s">
        <v>135</v>
      </c>
      <c r="L130" s="33"/>
      <c r="M130" s="156" t="s">
        <v>1</v>
      </c>
      <c r="N130" s="157" t="s">
        <v>42</v>
      </c>
      <c r="O130" s="58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0" t="s">
        <v>136</v>
      </c>
      <c r="AT130" s="160" t="s">
        <v>131</v>
      </c>
      <c r="AU130" s="160" t="s">
        <v>87</v>
      </c>
      <c r="AY130" s="17" t="s">
        <v>128</v>
      </c>
      <c r="BE130" s="161">
        <f>IF(N130="základní",J130,0)</f>
        <v>0</v>
      </c>
      <c r="BF130" s="161">
        <f>IF(N130="snížená",J130,0)</f>
        <v>0</v>
      </c>
      <c r="BG130" s="161">
        <f>IF(N130="zákl. přenesená",J130,0)</f>
        <v>0</v>
      </c>
      <c r="BH130" s="161">
        <f>IF(N130="sníž. přenesená",J130,0)</f>
        <v>0</v>
      </c>
      <c r="BI130" s="161">
        <f>IF(N130="nulová",J130,0)</f>
        <v>0</v>
      </c>
      <c r="BJ130" s="17" t="s">
        <v>85</v>
      </c>
      <c r="BK130" s="161">
        <f>ROUND(I130*H130,2)</f>
        <v>0</v>
      </c>
      <c r="BL130" s="17" t="s">
        <v>136</v>
      </c>
      <c r="BM130" s="160" t="s">
        <v>155</v>
      </c>
    </row>
    <row r="131" spans="1:65" s="2" customFormat="1" ht="16.5" customHeight="1">
      <c r="A131" s="32"/>
      <c r="B131" s="148"/>
      <c r="C131" s="149" t="s">
        <v>156</v>
      </c>
      <c r="D131" s="149" t="s">
        <v>131</v>
      </c>
      <c r="E131" s="150" t="s">
        <v>157</v>
      </c>
      <c r="F131" s="151" t="s">
        <v>158</v>
      </c>
      <c r="G131" s="152" t="s">
        <v>134</v>
      </c>
      <c r="H131" s="153">
        <v>1</v>
      </c>
      <c r="I131" s="154"/>
      <c r="J131" s="155">
        <f>ROUND(I131*H131,2)</f>
        <v>0</v>
      </c>
      <c r="K131" s="151" t="s">
        <v>135</v>
      </c>
      <c r="L131" s="33"/>
      <c r="M131" s="156" t="s">
        <v>1</v>
      </c>
      <c r="N131" s="157" t="s">
        <v>42</v>
      </c>
      <c r="O131" s="58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0" t="s">
        <v>136</v>
      </c>
      <c r="AT131" s="160" t="s">
        <v>131</v>
      </c>
      <c r="AU131" s="160" t="s">
        <v>87</v>
      </c>
      <c r="AY131" s="17" t="s">
        <v>128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7" t="s">
        <v>85</v>
      </c>
      <c r="BK131" s="161">
        <f>ROUND(I131*H131,2)</f>
        <v>0</v>
      </c>
      <c r="BL131" s="17" t="s">
        <v>136</v>
      </c>
      <c r="BM131" s="160" t="s">
        <v>159</v>
      </c>
    </row>
    <row r="132" spans="1:65" s="2" customFormat="1" ht="29.25">
      <c r="A132" s="32"/>
      <c r="B132" s="33"/>
      <c r="C132" s="32"/>
      <c r="D132" s="162" t="s">
        <v>147</v>
      </c>
      <c r="E132" s="32"/>
      <c r="F132" s="163" t="s">
        <v>160</v>
      </c>
      <c r="G132" s="32"/>
      <c r="H132" s="32"/>
      <c r="I132" s="164"/>
      <c r="J132" s="32"/>
      <c r="K132" s="32"/>
      <c r="L132" s="33"/>
      <c r="M132" s="165"/>
      <c r="N132" s="166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147</v>
      </c>
      <c r="AU132" s="17" t="s">
        <v>87</v>
      </c>
    </row>
    <row r="133" spans="1:65" s="12" customFormat="1" ht="22.9" customHeight="1">
      <c r="B133" s="135"/>
      <c r="D133" s="136" t="s">
        <v>76</v>
      </c>
      <c r="E133" s="146" t="s">
        <v>161</v>
      </c>
      <c r="F133" s="146" t="s">
        <v>162</v>
      </c>
      <c r="I133" s="138"/>
      <c r="J133" s="147">
        <f>BK133</f>
        <v>0</v>
      </c>
      <c r="L133" s="135"/>
      <c r="M133" s="140"/>
      <c r="N133" s="141"/>
      <c r="O133" s="141"/>
      <c r="P133" s="142">
        <f>SUM(P134:P136)</f>
        <v>0</v>
      </c>
      <c r="Q133" s="141"/>
      <c r="R133" s="142">
        <f>SUM(R134:R136)</f>
        <v>0</v>
      </c>
      <c r="S133" s="141"/>
      <c r="T133" s="143">
        <f>SUM(T134:T136)</f>
        <v>0</v>
      </c>
      <c r="AR133" s="136" t="s">
        <v>127</v>
      </c>
      <c r="AT133" s="144" t="s">
        <v>76</v>
      </c>
      <c r="AU133" s="144" t="s">
        <v>85</v>
      </c>
      <c r="AY133" s="136" t="s">
        <v>128</v>
      </c>
      <c r="BK133" s="145">
        <f>SUM(BK134:BK136)</f>
        <v>0</v>
      </c>
    </row>
    <row r="134" spans="1:65" s="2" customFormat="1" ht="16.5" customHeight="1">
      <c r="A134" s="32"/>
      <c r="B134" s="148"/>
      <c r="C134" s="149" t="s">
        <v>163</v>
      </c>
      <c r="D134" s="149" t="s">
        <v>131</v>
      </c>
      <c r="E134" s="150" t="s">
        <v>164</v>
      </c>
      <c r="F134" s="151" t="s">
        <v>165</v>
      </c>
      <c r="G134" s="152" t="s">
        <v>134</v>
      </c>
      <c r="H134" s="153">
        <v>1</v>
      </c>
      <c r="I134" s="154"/>
      <c r="J134" s="155">
        <f>ROUND(I134*H134,2)</f>
        <v>0</v>
      </c>
      <c r="K134" s="151" t="s">
        <v>135</v>
      </c>
      <c r="L134" s="33"/>
      <c r="M134" s="156" t="s">
        <v>1</v>
      </c>
      <c r="N134" s="157" t="s">
        <v>42</v>
      </c>
      <c r="O134" s="58"/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0" t="s">
        <v>136</v>
      </c>
      <c r="AT134" s="160" t="s">
        <v>131</v>
      </c>
      <c r="AU134" s="160" t="s">
        <v>87</v>
      </c>
      <c r="AY134" s="17" t="s">
        <v>128</v>
      </c>
      <c r="BE134" s="161">
        <f>IF(N134="základní",J134,0)</f>
        <v>0</v>
      </c>
      <c r="BF134" s="161">
        <f>IF(N134="snížená",J134,0)</f>
        <v>0</v>
      </c>
      <c r="BG134" s="161">
        <f>IF(N134="zákl. přenesená",J134,0)</f>
        <v>0</v>
      </c>
      <c r="BH134" s="161">
        <f>IF(N134="sníž. přenesená",J134,0)</f>
        <v>0</v>
      </c>
      <c r="BI134" s="161">
        <f>IF(N134="nulová",J134,0)</f>
        <v>0</v>
      </c>
      <c r="BJ134" s="17" t="s">
        <v>85</v>
      </c>
      <c r="BK134" s="161">
        <f>ROUND(I134*H134,2)</f>
        <v>0</v>
      </c>
      <c r="BL134" s="17" t="s">
        <v>136</v>
      </c>
      <c r="BM134" s="160" t="s">
        <v>166</v>
      </c>
    </row>
    <row r="135" spans="1:65" s="2" customFormat="1" ht="16.5" customHeight="1">
      <c r="A135" s="32"/>
      <c r="B135" s="148"/>
      <c r="C135" s="149" t="s">
        <v>167</v>
      </c>
      <c r="D135" s="149" t="s">
        <v>131</v>
      </c>
      <c r="E135" s="150" t="s">
        <v>168</v>
      </c>
      <c r="F135" s="151" t="s">
        <v>169</v>
      </c>
      <c r="G135" s="152" t="s">
        <v>134</v>
      </c>
      <c r="H135" s="153">
        <v>1</v>
      </c>
      <c r="I135" s="154"/>
      <c r="J135" s="155">
        <f>ROUND(I135*H135,2)</f>
        <v>0</v>
      </c>
      <c r="K135" s="151" t="s">
        <v>135</v>
      </c>
      <c r="L135" s="33"/>
      <c r="M135" s="156" t="s">
        <v>1</v>
      </c>
      <c r="N135" s="157" t="s">
        <v>42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0" t="s">
        <v>136</v>
      </c>
      <c r="AT135" s="160" t="s">
        <v>131</v>
      </c>
      <c r="AU135" s="160" t="s">
        <v>87</v>
      </c>
      <c r="AY135" s="17" t="s">
        <v>128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7" t="s">
        <v>85</v>
      </c>
      <c r="BK135" s="161">
        <f>ROUND(I135*H135,2)</f>
        <v>0</v>
      </c>
      <c r="BL135" s="17" t="s">
        <v>136</v>
      </c>
      <c r="BM135" s="160" t="s">
        <v>170</v>
      </c>
    </row>
    <row r="136" spans="1:65" s="2" customFormat="1" ht="19.5">
      <c r="A136" s="32"/>
      <c r="B136" s="33"/>
      <c r="C136" s="32"/>
      <c r="D136" s="162" t="s">
        <v>147</v>
      </c>
      <c r="E136" s="32"/>
      <c r="F136" s="163" t="s">
        <v>171</v>
      </c>
      <c r="G136" s="32"/>
      <c r="H136" s="32"/>
      <c r="I136" s="164"/>
      <c r="J136" s="32"/>
      <c r="K136" s="32"/>
      <c r="L136" s="33"/>
      <c r="M136" s="165"/>
      <c r="N136" s="166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147</v>
      </c>
      <c r="AU136" s="17" t="s">
        <v>87</v>
      </c>
    </row>
    <row r="137" spans="1:65" s="12" customFormat="1" ht="22.9" customHeight="1">
      <c r="B137" s="135"/>
      <c r="D137" s="136" t="s">
        <v>76</v>
      </c>
      <c r="E137" s="146" t="s">
        <v>172</v>
      </c>
      <c r="F137" s="146" t="s">
        <v>173</v>
      </c>
      <c r="I137" s="138"/>
      <c r="J137" s="147">
        <f>BK137</f>
        <v>0</v>
      </c>
      <c r="L137" s="135"/>
      <c r="M137" s="140"/>
      <c r="N137" s="141"/>
      <c r="O137" s="141"/>
      <c r="P137" s="142">
        <f>SUM(P138:P139)</f>
        <v>0</v>
      </c>
      <c r="Q137" s="141"/>
      <c r="R137" s="142">
        <f>SUM(R138:R139)</f>
        <v>0</v>
      </c>
      <c r="S137" s="141"/>
      <c r="T137" s="143">
        <f>SUM(T138:T139)</f>
        <v>0</v>
      </c>
      <c r="AR137" s="136" t="s">
        <v>127</v>
      </c>
      <c r="AT137" s="144" t="s">
        <v>76</v>
      </c>
      <c r="AU137" s="144" t="s">
        <v>85</v>
      </c>
      <c r="AY137" s="136" t="s">
        <v>128</v>
      </c>
      <c r="BK137" s="145">
        <f>SUM(BK138:BK139)</f>
        <v>0</v>
      </c>
    </row>
    <row r="138" spans="1:65" s="2" customFormat="1" ht="16.5" customHeight="1">
      <c r="A138" s="32"/>
      <c r="B138" s="148"/>
      <c r="C138" s="149" t="s">
        <v>174</v>
      </c>
      <c r="D138" s="149" t="s">
        <v>131</v>
      </c>
      <c r="E138" s="150" t="s">
        <v>175</v>
      </c>
      <c r="F138" s="151" t="s">
        <v>176</v>
      </c>
      <c r="G138" s="152" t="s">
        <v>134</v>
      </c>
      <c r="H138" s="153">
        <v>1</v>
      </c>
      <c r="I138" s="154"/>
      <c r="J138" s="155">
        <f>ROUND(I138*H138,2)</f>
        <v>0</v>
      </c>
      <c r="K138" s="151" t="s">
        <v>135</v>
      </c>
      <c r="L138" s="33"/>
      <c r="M138" s="156" t="s">
        <v>1</v>
      </c>
      <c r="N138" s="157" t="s">
        <v>42</v>
      </c>
      <c r="O138" s="58"/>
      <c r="P138" s="158">
        <f>O138*H138</f>
        <v>0</v>
      </c>
      <c r="Q138" s="158">
        <v>0</v>
      </c>
      <c r="R138" s="158">
        <f>Q138*H138</f>
        <v>0</v>
      </c>
      <c r="S138" s="158">
        <v>0</v>
      </c>
      <c r="T138" s="159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0" t="s">
        <v>136</v>
      </c>
      <c r="AT138" s="160" t="s">
        <v>131</v>
      </c>
      <c r="AU138" s="160" t="s">
        <v>87</v>
      </c>
      <c r="AY138" s="17" t="s">
        <v>128</v>
      </c>
      <c r="BE138" s="161">
        <f>IF(N138="základní",J138,0)</f>
        <v>0</v>
      </c>
      <c r="BF138" s="161">
        <f>IF(N138="snížená",J138,0)</f>
        <v>0</v>
      </c>
      <c r="BG138" s="161">
        <f>IF(N138="zákl. přenesená",J138,0)</f>
        <v>0</v>
      </c>
      <c r="BH138" s="161">
        <f>IF(N138="sníž. přenesená",J138,0)</f>
        <v>0</v>
      </c>
      <c r="BI138" s="161">
        <f>IF(N138="nulová",J138,0)</f>
        <v>0</v>
      </c>
      <c r="BJ138" s="17" t="s">
        <v>85</v>
      </c>
      <c r="BK138" s="161">
        <f>ROUND(I138*H138,2)</f>
        <v>0</v>
      </c>
      <c r="BL138" s="17" t="s">
        <v>136</v>
      </c>
      <c r="BM138" s="160" t="s">
        <v>177</v>
      </c>
    </row>
    <row r="139" spans="1:65" s="2" customFormat="1" ht="39">
      <c r="A139" s="32"/>
      <c r="B139" s="33"/>
      <c r="C139" s="32"/>
      <c r="D139" s="162" t="s">
        <v>147</v>
      </c>
      <c r="E139" s="32"/>
      <c r="F139" s="163" t="s">
        <v>178</v>
      </c>
      <c r="G139" s="32"/>
      <c r="H139" s="32"/>
      <c r="I139" s="164"/>
      <c r="J139" s="32"/>
      <c r="K139" s="32"/>
      <c r="L139" s="33"/>
      <c r="M139" s="167"/>
      <c r="N139" s="168"/>
      <c r="O139" s="169"/>
      <c r="P139" s="169"/>
      <c r="Q139" s="169"/>
      <c r="R139" s="169"/>
      <c r="S139" s="169"/>
      <c r="T139" s="1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147</v>
      </c>
      <c r="AU139" s="17" t="s">
        <v>87</v>
      </c>
    </row>
    <row r="140" spans="1:65" s="2" customFormat="1" ht="6.95" customHeight="1">
      <c r="A140" s="32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33"/>
      <c r="M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</sheetData>
  <autoFilter ref="C120:K13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 t="s">
        <v>5</v>
      </c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7" t="s">
        <v>95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99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52" t="str">
        <f>'Rekapitulace stavby'!K6</f>
        <v>WAM - ZŘÍZENÍ KANCELÁŘÍ PRO GOČÁROVU GALERII</v>
      </c>
      <c r="F7" s="253"/>
      <c r="G7" s="253"/>
      <c r="H7" s="253"/>
      <c r="L7" s="20"/>
    </row>
    <row r="8" spans="1:46" s="1" customFormat="1" ht="12" customHeight="1">
      <c r="B8" s="20"/>
      <c r="D8" s="27" t="s">
        <v>100</v>
      </c>
      <c r="L8" s="20"/>
    </row>
    <row r="9" spans="1:46" s="2" customFormat="1" ht="16.5" customHeight="1">
      <c r="A9" s="32"/>
      <c r="B9" s="33"/>
      <c r="C9" s="32"/>
      <c r="D9" s="32"/>
      <c r="E9" s="252" t="s">
        <v>179</v>
      </c>
      <c r="F9" s="254"/>
      <c r="G9" s="254"/>
      <c r="H9" s="25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180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09" t="s">
        <v>181</v>
      </c>
      <c r="F11" s="254"/>
      <c r="G11" s="254"/>
      <c r="H11" s="254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5. 6. 2023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27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5" t="str">
        <f>'Rekapitulace stavby'!E14</f>
        <v>Vyplň údaj</v>
      </c>
      <c r="F20" s="235"/>
      <c r="G20" s="235"/>
      <c r="H20" s="235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27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">
        <v>34</v>
      </c>
      <c r="F26" s="32"/>
      <c r="G26" s="32"/>
      <c r="H26" s="32"/>
      <c r="I26" s="27" t="s">
        <v>27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35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40" t="s">
        <v>1</v>
      </c>
      <c r="F29" s="240"/>
      <c r="G29" s="240"/>
      <c r="H29" s="240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37</v>
      </c>
      <c r="E32" s="32"/>
      <c r="F32" s="32"/>
      <c r="G32" s="32"/>
      <c r="H32" s="32"/>
      <c r="I32" s="32"/>
      <c r="J32" s="71">
        <f>ROUND(J144,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39</v>
      </c>
      <c r="G34" s="32"/>
      <c r="H34" s="32"/>
      <c r="I34" s="36" t="s">
        <v>38</v>
      </c>
      <c r="J34" s="36" t="s">
        <v>40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41</v>
      </c>
      <c r="E35" s="27" t="s">
        <v>42</v>
      </c>
      <c r="F35" s="104">
        <f>ROUND((SUM(BE144:BE751)),  2)</f>
        <v>0</v>
      </c>
      <c r="G35" s="32"/>
      <c r="H35" s="32"/>
      <c r="I35" s="105">
        <v>0.21</v>
      </c>
      <c r="J35" s="104">
        <f>ROUND(((SUM(BE144:BE751))*I35),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43</v>
      </c>
      <c r="F36" s="104">
        <f>ROUND((SUM(BF144:BF751)),  2)</f>
        <v>0</v>
      </c>
      <c r="G36" s="32"/>
      <c r="H36" s="32"/>
      <c r="I36" s="105">
        <v>0.15</v>
      </c>
      <c r="J36" s="104">
        <f>ROUND(((SUM(BF144:BF751))*I36),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44</v>
      </c>
      <c r="F37" s="104">
        <f>ROUND((SUM(BG144:BG751)),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45</v>
      </c>
      <c r="F38" s="104">
        <f>ROUND((SUM(BH144:BH751)),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46</v>
      </c>
      <c r="F39" s="104">
        <f>ROUND((SUM(BI144:BI751)),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47</v>
      </c>
      <c r="E41" s="60"/>
      <c r="F41" s="60"/>
      <c r="G41" s="108" t="s">
        <v>48</v>
      </c>
      <c r="H41" s="109" t="s">
        <v>49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12" t="s">
        <v>53</v>
      </c>
      <c r="G61" s="45" t="s">
        <v>52</v>
      </c>
      <c r="H61" s="35"/>
      <c r="I61" s="35"/>
      <c r="J61" s="113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12" t="s">
        <v>53</v>
      </c>
      <c r="G76" s="45" t="s">
        <v>52</v>
      </c>
      <c r="H76" s="35"/>
      <c r="I76" s="35"/>
      <c r="J76" s="113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102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52" t="str">
        <f>E7</f>
        <v>WAM - ZŘÍZENÍ KANCELÁŘÍ PRO GOČÁROVU GALERII</v>
      </c>
      <c r="F85" s="253"/>
      <c r="G85" s="253"/>
      <c r="H85" s="25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100</v>
      </c>
      <c r="L86" s="20"/>
    </row>
    <row r="87" spans="1:31" s="2" customFormat="1" ht="16.5" customHeight="1">
      <c r="A87" s="32"/>
      <c r="B87" s="33"/>
      <c r="C87" s="32"/>
      <c r="D87" s="32"/>
      <c r="E87" s="252" t="s">
        <v>179</v>
      </c>
      <c r="F87" s="254"/>
      <c r="G87" s="254"/>
      <c r="H87" s="25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180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09" t="str">
        <f>E11</f>
        <v>001 - Stavební část</v>
      </c>
      <c r="F89" s="254"/>
      <c r="G89" s="254"/>
      <c r="H89" s="254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>Pardubice</v>
      </c>
      <c r="G91" s="32"/>
      <c r="H91" s="32"/>
      <c r="I91" s="27" t="s">
        <v>22</v>
      </c>
      <c r="J91" s="55" t="str">
        <f>IF(J14="","",J14)</f>
        <v>5. 6. 2023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25.7" customHeight="1">
      <c r="A93" s="32"/>
      <c r="B93" s="33"/>
      <c r="C93" s="27" t="s">
        <v>24</v>
      </c>
      <c r="D93" s="32"/>
      <c r="E93" s="32"/>
      <c r="F93" s="25" t="str">
        <f>E17</f>
        <v>Pardubický kraj, Komenského náměstí 125</v>
      </c>
      <c r="G93" s="32"/>
      <c r="H93" s="32"/>
      <c r="I93" s="27" t="s">
        <v>30</v>
      </c>
      <c r="J93" s="30" t="str">
        <f>E23</f>
        <v xml:space="preserve">Družstvo Stavoprojekt, Pardubice 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>A. Vojtěch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103</v>
      </c>
      <c r="D96" s="106"/>
      <c r="E96" s="106"/>
      <c r="F96" s="106"/>
      <c r="G96" s="106"/>
      <c r="H96" s="106"/>
      <c r="I96" s="106"/>
      <c r="J96" s="115" t="s">
        <v>104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105</v>
      </c>
      <c r="D98" s="32"/>
      <c r="E98" s="32"/>
      <c r="F98" s="32"/>
      <c r="G98" s="32"/>
      <c r="H98" s="32"/>
      <c r="I98" s="32"/>
      <c r="J98" s="71">
        <f>J144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106</v>
      </c>
    </row>
    <row r="99" spans="1:47" s="9" customFormat="1" ht="24.95" customHeight="1">
      <c r="B99" s="117"/>
      <c r="D99" s="118" t="s">
        <v>182</v>
      </c>
      <c r="E99" s="119"/>
      <c r="F99" s="119"/>
      <c r="G99" s="119"/>
      <c r="H99" s="119"/>
      <c r="I99" s="119"/>
      <c r="J99" s="120">
        <f>J145</f>
        <v>0</v>
      </c>
      <c r="L99" s="117"/>
    </row>
    <row r="100" spans="1:47" s="10" customFormat="1" ht="19.899999999999999" customHeight="1">
      <c r="B100" s="121"/>
      <c r="D100" s="122" t="s">
        <v>183</v>
      </c>
      <c r="E100" s="123"/>
      <c r="F100" s="123"/>
      <c r="G100" s="123"/>
      <c r="H100" s="123"/>
      <c r="I100" s="123"/>
      <c r="J100" s="124">
        <f>J146</f>
        <v>0</v>
      </c>
      <c r="L100" s="121"/>
    </row>
    <row r="101" spans="1:47" s="10" customFormat="1" ht="19.899999999999999" customHeight="1">
      <c r="B101" s="121"/>
      <c r="D101" s="122" t="s">
        <v>184</v>
      </c>
      <c r="E101" s="123"/>
      <c r="F101" s="123"/>
      <c r="G101" s="123"/>
      <c r="H101" s="123"/>
      <c r="I101" s="123"/>
      <c r="J101" s="124">
        <f>J179</f>
        <v>0</v>
      </c>
      <c r="L101" s="121"/>
    </row>
    <row r="102" spans="1:47" s="10" customFormat="1" ht="19.899999999999999" customHeight="1">
      <c r="B102" s="121"/>
      <c r="D102" s="122" t="s">
        <v>185</v>
      </c>
      <c r="E102" s="123"/>
      <c r="F102" s="123"/>
      <c r="G102" s="123"/>
      <c r="H102" s="123"/>
      <c r="I102" s="123"/>
      <c r="J102" s="124">
        <f>J184</f>
        <v>0</v>
      </c>
      <c r="L102" s="121"/>
    </row>
    <row r="103" spans="1:47" s="10" customFormat="1" ht="19.899999999999999" customHeight="1">
      <c r="B103" s="121"/>
      <c r="D103" s="122" t="s">
        <v>186</v>
      </c>
      <c r="E103" s="123"/>
      <c r="F103" s="123"/>
      <c r="G103" s="123"/>
      <c r="H103" s="123"/>
      <c r="I103" s="123"/>
      <c r="J103" s="124">
        <f>J235</f>
        <v>0</v>
      </c>
      <c r="L103" s="121"/>
    </row>
    <row r="104" spans="1:47" s="10" customFormat="1" ht="19.899999999999999" customHeight="1">
      <c r="B104" s="121"/>
      <c r="D104" s="122" t="s">
        <v>187</v>
      </c>
      <c r="E104" s="123"/>
      <c r="F104" s="123"/>
      <c r="G104" s="123"/>
      <c r="H104" s="123"/>
      <c r="I104" s="123"/>
      <c r="J104" s="124">
        <f>J329</f>
        <v>0</v>
      </c>
      <c r="L104" s="121"/>
    </row>
    <row r="105" spans="1:47" s="10" customFormat="1" ht="19.899999999999999" customHeight="1">
      <c r="B105" s="121"/>
      <c r="D105" s="122" t="s">
        <v>188</v>
      </c>
      <c r="E105" s="123"/>
      <c r="F105" s="123"/>
      <c r="G105" s="123"/>
      <c r="H105" s="123"/>
      <c r="I105" s="123"/>
      <c r="J105" s="124">
        <f>J368</f>
        <v>0</v>
      </c>
      <c r="L105" s="121"/>
    </row>
    <row r="106" spans="1:47" s="10" customFormat="1" ht="19.899999999999999" customHeight="1">
      <c r="B106" s="121"/>
      <c r="D106" s="122" t="s">
        <v>189</v>
      </c>
      <c r="E106" s="123"/>
      <c r="F106" s="123"/>
      <c r="G106" s="123"/>
      <c r="H106" s="123"/>
      <c r="I106" s="123"/>
      <c r="J106" s="124">
        <f>J392</f>
        <v>0</v>
      </c>
      <c r="L106" s="121"/>
    </row>
    <row r="107" spans="1:47" s="10" customFormat="1" ht="19.899999999999999" customHeight="1">
      <c r="B107" s="121"/>
      <c r="D107" s="122" t="s">
        <v>190</v>
      </c>
      <c r="E107" s="123"/>
      <c r="F107" s="123"/>
      <c r="G107" s="123"/>
      <c r="H107" s="123"/>
      <c r="I107" s="123"/>
      <c r="J107" s="124">
        <f>J402</f>
        <v>0</v>
      </c>
      <c r="L107" s="121"/>
    </row>
    <row r="108" spans="1:47" s="9" customFormat="1" ht="24.95" customHeight="1">
      <c r="B108" s="117"/>
      <c r="D108" s="118" t="s">
        <v>191</v>
      </c>
      <c r="E108" s="119"/>
      <c r="F108" s="119"/>
      <c r="G108" s="119"/>
      <c r="H108" s="119"/>
      <c r="I108" s="119"/>
      <c r="J108" s="120">
        <f>J404</f>
        <v>0</v>
      </c>
      <c r="L108" s="117"/>
    </row>
    <row r="109" spans="1:47" s="10" customFormat="1" ht="19.899999999999999" customHeight="1">
      <c r="B109" s="121"/>
      <c r="D109" s="122" t="s">
        <v>192</v>
      </c>
      <c r="E109" s="123"/>
      <c r="F109" s="123"/>
      <c r="G109" s="123"/>
      <c r="H109" s="123"/>
      <c r="I109" s="123"/>
      <c r="J109" s="124">
        <f>J405</f>
        <v>0</v>
      </c>
      <c r="L109" s="121"/>
    </row>
    <row r="110" spans="1:47" s="10" customFormat="1" ht="19.899999999999999" customHeight="1">
      <c r="B110" s="121"/>
      <c r="D110" s="122" t="s">
        <v>193</v>
      </c>
      <c r="E110" s="123"/>
      <c r="F110" s="123"/>
      <c r="G110" s="123"/>
      <c r="H110" s="123"/>
      <c r="I110" s="123"/>
      <c r="J110" s="124">
        <f>J410</f>
        <v>0</v>
      </c>
      <c r="L110" s="121"/>
    </row>
    <row r="111" spans="1:47" s="10" customFormat="1" ht="19.899999999999999" customHeight="1">
      <c r="B111" s="121"/>
      <c r="D111" s="122" t="s">
        <v>194</v>
      </c>
      <c r="E111" s="123"/>
      <c r="F111" s="123"/>
      <c r="G111" s="123"/>
      <c r="H111" s="123"/>
      <c r="I111" s="123"/>
      <c r="J111" s="124">
        <f>J430</f>
        <v>0</v>
      </c>
      <c r="L111" s="121"/>
    </row>
    <row r="112" spans="1:47" s="10" customFormat="1" ht="19.899999999999999" customHeight="1">
      <c r="B112" s="121"/>
      <c r="D112" s="122" t="s">
        <v>195</v>
      </c>
      <c r="E112" s="123"/>
      <c r="F112" s="123"/>
      <c r="G112" s="123"/>
      <c r="H112" s="123"/>
      <c r="I112" s="123"/>
      <c r="J112" s="124">
        <f>J461</f>
        <v>0</v>
      </c>
      <c r="L112" s="121"/>
    </row>
    <row r="113" spans="1:31" s="10" customFormat="1" ht="19.899999999999999" customHeight="1">
      <c r="B113" s="121"/>
      <c r="D113" s="122" t="s">
        <v>196</v>
      </c>
      <c r="E113" s="123"/>
      <c r="F113" s="123"/>
      <c r="G113" s="123"/>
      <c r="H113" s="123"/>
      <c r="I113" s="123"/>
      <c r="J113" s="124">
        <f>J473</f>
        <v>0</v>
      </c>
      <c r="L113" s="121"/>
    </row>
    <row r="114" spans="1:31" s="10" customFormat="1" ht="19.899999999999999" customHeight="1">
      <c r="B114" s="121"/>
      <c r="D114" s="122" t="s">
        <v>197</v>
      </c>
      <c r="E114" s="123"/>
      <c r="F114" s="123"/>
      <c r="G114" s="123"/>
      <c r="H114" s="123"/>
      <c r="I114" s="123"/>
      <c r="J114" s="124">
        <f>J546</f>
        <v>0</v>
      </c>
      <c r="L114" s="121"/>
    </row>
    <row r="115" spans="1:31" s="10" customFormat="1" ht="19.899999999999999" customHeight="1">
      <c r="B115" s="121"/>
      <c r="D115" s="122" t="s">
        <v>198</v>
      </c>
      <c r="E115" s="123"/>
      <c r="F115" s="123"/>
      <c r="G115" s="123"/>
      <c r="H115" s="123"/>
      <c r="I115" s="123"/>
      <c r="J115" s="124">
        <f>J568</f>
        <v>0</v>
      </c>
      <c r="L115" s="121"/>
    </row>
    <row r="116" spans="1:31" s="10" customFormat="1" ht="19.899999999999999" customHeight="1">
      <c r="B116" s="121"/>
      <c r="D116" s="122" t="s">
        <v>199</v>
      </c>
      <c r="E116" s="123"/>
      <c r="F116" s="123"/>
      <c r="G116" s="123"/>
      <c r="H116" s="123"/>
      <c r="I116" s="123"/>
      <c r="J116" s="124">
        <f>J576</f>
        <v>0</v>
      </c>
      <c r="L116" s="121"/>
    </row>
    <row r="117" spans="1:31" s="10" customFormat="1" ht="19.899999999999999" customHeight="1">
      <c r="B117" s="121"/>
      <c r="D117" s="122" t="s">
        <v>200</v>
      </c>
      <c r="E117" s="123"/>
      <c r="F117" s="123"/>
      <c r="G117" s="123"/>
      <c r="H117" s="123"/>
      <c r="I117" s="123"/>
      <c r="J117" s="124">
        <f>J584</f>
        <v>0</v>
      </c>
      <c r="L117" s="121"/>
    </row>
    <row r="118" spans="1:31" s="10" customFormat="1" ht="19.899999999999999" customHeight="1">
      <c r="B118" s="121"/>
      <c r="D118" s="122" t="s">
        <v>201</v>
      </c>
      <c r="E118" s="123"/>
      <c r="F118" s="123"/>
      <c r="G118" s="123"/>
      <c r="H118" s="123"/>
      <c r="I118" s="123"/>
      <c r="J118" s="124">
        <f>J611</f>
        <v>0</v>
      </c>
      <c r="L118" s="121"/>
    </row>
    <row r="119" spans="1:31" s="10" customFormat="1" ht="19.899999999999999" customHeight="1">
      <c r="B119" s="121"/>
      <c r="D119" s="122" t="s">
        <v>202</v>
      </c>
      <c r="E119" s="123"/>
      <c r="F119" s="123"/>
      <c r="G119" s="123"/>
      <c r="H119" s="123"/>
      <c r="I119" s="123"/>
      <c r="J119" s="124">
        <f>J645</f>
        <v>0</v>
      </c>
      <c r="L119" s="121"/>
    </row>
    <row r="120" spans="1:31" s="10" customFormat="1" ht="19.899999999999999" customHeight="1">
      <c r="B120" s="121"/>
      <c r="D120" s="122" t="s">
        <v>203</v>
      </c>
      <c r="E120" s="123"/>
      <c r="F120" s="123"/>
      <c r="G120" s="123"/>
      <c r="H120" s="123"/>
      <c r="I120" s="123"/>
      <c r="J120" s="124">
        <f>J685</f>
        <v>0</v>
      </c>
      <c r="L120" s="121"/>
    </row>
    <row r="121" spans="1:31" s="10" customFormat="1" ht="19.899999999999999" customHeight="1">
      <c r="B121" s="121"/>
      <c r="D121" s="122" t="s">
        <v>204</v>
      </c>
      <c r="E121" s="123"/>
      <c r="F121" s="123"/>
      <c r="G121" s="123"/>
      <c r="H121" s="123"/>
      <c r="I121" s="123"/>
      <c r="J121" s="124">
        <f>J697</f>
        <v>0</v>
      </c>
      <c r="L121" s="121"/>
    </row>
    <row r="122" spans="1:31" s="10" customFormat="1" ht="19.899999999999999" customHeight="1">
      <c r="B122" s="121"/>
      <c r="D122" s="122" t="s">
        <v>205</v>
      </c>
      <c r="E122" s="123"/>
      <c r="F122" s="123"/>
      <c r="G122" s="123"/>
      <c r="H122" s="123"/>
      <c r="I122" s="123"/>
      <c r="J122" s="124">
        <f>J715</f>
        <v>0</v>
      </c>
      <c r="L122" s="121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112</v>
      </c>
      <c r="D129" s="32"/>
      <c r="E129" s="32"/>
      <c r="F129" s="32"/>
      <c r="G129" s="32"/>
      <c r="H129" s="32"/>
      <c r="I129" s="3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3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3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WAM - ZŘÍZENÍ KANCELÁŘÍ PRO GOČÁROVU GALERII</v>
      </c>
      <c r="F132" s="253"/>
      <c r="G132" s="253"/>
      <c r="H132" s="253"/>
      <c r="I132" s="3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1" customFormat="1" ht="12" customHeight="1">
      <c r="B133" s="20"/>
      <c r="C133" s="27" t="s">
        <v>100</v>
      </c>
      <c r="L133" s="20"/>
    </row>
    <row r="134" spans="1:63" s="2" customFormat="1" ht="16.5" customHeight="1">
      <c r="A134" s="32"/>
      <c r="B134" s="33"/>
      <c r="C134" s="32"/>
      <c r="D134" s="32"/>
      <c r="E134" s="252" t="s">
        <v>179</v>
      </c>
      <c r="F134" s="254"/>
      <c r="G134" s="254"/>
      <c r="H134" s="254"/>
      <c r="I134" s="3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12" customHeight="1">
      <c r="A135" s="32"/>
      <c r="B135" s="33"/>
      <c r="C135" s="27" t="s">
        <v>180</v>
      </c>
      <c r="D135" s="32"/>
      <c r="E135" s="32"/>
      <c r="F135" s="32"/>
      <c r="G135" s="32"/>
      <c r="H135" s="32"/>
      <c r="I135" s="3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6.5" customHeight="1">
      <c r="A136" s="32"/>
      <c r="B136" s="33"/>
      <c r="C136" s="32"/>
      <c r="D136" s="32"/>
      <c r="E136" s="209" t="str">
        <f>E11</f>
        <v>001 - Stavební část</v>
      </c>
      <c r="F136" s="254"/>
      <c r="G136" s="254"/>
      <c r="H136" s="254"/>
      <c r="I136" s="3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3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12" customHeight="1">
      <c r="A138" s="32"/>
      <c r="B138" s="33"/>
      <c r="C138" s="27" t="s">
        <v>20</v>
      </c>
      <c r="D138" s="32"/>
      <c r="E138" s="32"/>
      <c r="F138" s="25" t="str">
        <f>F14</f>
        <v>Pardubice</v>
      </c>
      <c r="G138" s="32"/>
      <c r="H138" s="32"/>
      <c r="I138" s="27" t="s">
        <v>22</v>
      </c>
      <c r="J138" s="55" t="str">
        <f>IF(J14="","",J14)</f>
        <v>5. 6. 2023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6.95" customHeight="1">
      <c r="A139" s="32"/>
      <c r="B139" s="33"/>
      <c r="C139" s="32"/>
      <c r="D139" s="32"/>
      <c r="E139" s="32"/>
      <c r="F139" s="32"/>
      <c r="G139" s="32"/>
      <c r="H139" s="32"/>
      <c r="I139" s="32"/>
      <c r="J139" s="32"/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25.7" customHeight="1">
      <c r="A140" s="32"/>
      <c r="B140" s="33"/>
      <c r="C140" s="27" t="s">
        <v>24</v>
      </c>
      <c r="D140" s="32"/>
      <c r="E140" s="32"/>
      <c r="F140" s="25" t="str">
        <f>E17</f>
        <v>Pardubický kraj, Komenského náměstí 125</v>
      </c>
      <c r="G140" s="32"/>
      <c r="H140" s="32"/>
      <c r="I140" s="27" t="s">
        <v>30</v>
      </c>
      <c r="J140" s="30" t="str">
        <f>E23</f>
        <v xml:space="preserve">Družstvo Stavoprojekt, Pardubice </v>
      </c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2" customFormat="1" ht="15.2" customHeight="1">
      <c r="A141" s="32"/>
      <c r="B141" s="33"/>
      <c r="C141" s="27" t="s">
        <v>28</v>
      </c>
      <c r="D141" s="32"/>
      <c r="E141" s="32"/>
      <c r="F141" s="25" t="str">
        <f>IF(E20="","",E20)</f>
        <v>Vyplň údaj</v>
      </c>
      <c r="G141" s="32"/>
      <c r="H141" s="32"/>
      <c r="I141" s="27" t="s">
        <v>33</v>
      </c>
      <c r="J141" s="30" t="str">
        <f>E26</f>
        <v>A. Vojtěch</v>
      </c>
      <c r="K141" s="32"/>
      <c r="L141" s="4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  <row r="142" spans="1:63" s="2" customFormat="1" ht="10.35" customHeight="1">
      <c r="A142" s="32"/>
      <c r="B142" s="33"/>
      <c r="C142" s="32"/>
      <c r="D142" s="32"/>
      <c r="E142" s="32"/>
      <c r="F142" s="32"/>
      <c r="G142" s="32"/>
      <c r="H142" s="32"/>
      <c r="I142" s="32"/>
      <c r="J142" s="32"/>
      <c r="K142" s="32"/>
      <c r="L142" s="4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</row>
    <row r="143" spans="1:63" s="11" customFormat="1" ht="29.25" customHeight="1">
      <c r="A143" s="125"/>
      <c r="B143" s="126"/>
      <c r="C143" s="127" t="s">
        <v>113</v>
      </c>
      <c r="D143" s="128" t="s">
        <v>62</v>
      </c>
      <c r="E143" s="128" t="s">
        <v>58</v>
      </c>
      <c r="F143" s="128" t="s">
        <v>59</v>
      </c>
      <c r="G143" s="128" t="s">
        <v>114</v>
      </c>
      <c r="H143" s="128" t="s">
        <v>115</v>
      </c>
      <c r="I143" s="128" t="s">
        <v>116</v>
      </c>
      <c r="J143" s="128" t="s">
        <v>104</v>
      </c>
      <c r="K143" s="129" t="s">
        <v>117</v>
      </c>
      <c r="L143" s="130"/>
      <c r="M143" s="62" t="s">
        <v>1</v>
      </c>
      <c r="N143" s="63" t="s">
        <v>41</v>
      </c>
      <c r="O143" s="63" t="s">
        <v>118</v>
      </c>
      <c r="P143" s="63" t="s">
        <v>119</v>
      </c>
      <c r="Q143" s="63" t="s">
        <v>120</v>
      </c>
      <c r="R143" s="63" t="s">
        <v>121</v>
      </c>
      <c r="S143" s="63" t="s">
        <v>122</v>
      </c>
      <c r="T143" s="64" t="s">
        <v>123</v>
      </c>
      <c r="U143" s="125"/>
      <c r="V143" s="125"/>
      <c r="W143" s="125"/>
      <c r="X143" s="125"/>
      <c r="Y143" s="125"/>
      <c r="Z143" s="125"/>
      <c r="AA143" s="125"/>
      <c r="AB143" s="125"/>
      <c r="AC143" s="125"/>
      <c r="AD143" s="125"/>
      <c r="AE143" s="125"/>
    </row>
    <row r="144" spans="1:63" s="2" customFormat="1" ht="22.9" customHeight="1">
      <c r="A144" s="32"/>
      <c r="B144" s="33"/>
      <c r="C144" s="69" t="s">
        <v>124</v>
      </c>
      <c r="D144" s="32"/>
      <c r="E144" s="32"/>
      <c r="F144" s="32"/>
      <c r="G144" s="32"/>
      <c r="H144" s="32"/>
      <c r="I144" s="32"/>
      <c r="J144" s="131">
        <f>BK144</f>
        <v>0</v>
      </c>
      <c r="K144" s="32"/>
      <c r="L144" s="33"/>
      <c r="M144" s="65"/>
      <c r="N144" s="56"/>
      <c r="O144" s="66"/>
      <c r="P144" s="132">
        <f>P145+P404</f>
        <v>0</v>
      </c>
      <c r="Q144" s="66"/>
      <c r="R144" s="132">
        <f>R145+R404</f>
        <v>124.86680135</v>
      </c>
      <c r="S144" s="66"/>
      <c r="T144" s="133">
        <f>T145+T404</f>
        <v>80.930625400000011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76</v>
      </c>
      <c r="AU144" s="17" t="s">
        <v>106</v>
      </c>
      <c r="BK144" s="134">
        <f>BK145+BK404</f>
        <v>0</v>
      </c>
    </row>
    <row r="145" spans="1:65" s="12" customFormat="1" ht="25.9" customHeight="1">
      <c r="B145" s="135"/>
      <c r="D145" s="136" t="s">
        <v>76</v>
      </c>
      <c r="E145" s="137" t="s">
        <v>206</v>
      </c>
      <c r="F145" s="137" t="s">
        <v>207</v>
      </c>
      <c r="I145" s="138"/>
      <c r="J145" s="139">
        <f>BK145</f>
        <v>0</v>
      </c>
      <c r="L145" s="135"/>
      <c r="M145" s="140"/>
      <c r="N145" s="141"/>
      <c r="O145" s="141"/>
      <c r="P145" s="142">
        <f>P146+P179+P184+P235+P329+P368+P392+P402</f>
        <v>0</v>
      </c>
      <c r="Q145" s="141"/>
      <c r="R145" s="142">
        <f>R146+R179+R184+R235+R329+R368+R392+R402</f>
        <v>84.93687826</v>
      </c>
      <c r="S145" s="141"/>
      <c r="T145" s="143">
        <f>T146+T179+T184+T235+T329+T368+T392+T402</f>
        <v>39.373939999999997</v>
      </c>
      <c r="AR145" s="136" t="s">
        <v>85</v>
      </c>
      <c r="AT145" s="144" t="s">
        <v>76</v>
      </c>
      <c r="AU145" s="144" t="s">
        <v>77</v>
      </c>
      <c r="AY145" s="136" t="s">
        <v>128</v>
      </c>
      <c r="BK145" s="145">
        <f>BK146+BK179+BK184+BK235+BK329+BK368+BK392+BK402</f>
        <v>0</v>
      </c>
    </row>
    <row r="146" spans="1:65" s="12" customFormat="1" ht="22.9" customHeight="1">
      <c r="B146" s="135"/>
      <c r="D146" s="136" t="s">
        <v>76</v>
      </c>
      <c r="E146" s="146" t="s">
        <v>143</v>
      </c>
      <c r="F146" s="146" t="s">
        <v>208</v>
      </c>
      <c r="I146" s="138"/>
      <c r="J146" s="147">
        <f>BK146</f>
        <v>0</v>
      </c>
      <c r="L146" s="135"/>
      <c r="M146" s="140"/>
      <c r="N146" s="141"/>
      <c r="O146" s="141"/>
      <c r="P146" s="142">
        <f>SUM(P147:P178)</f>
        <v>0</v>
      </c>
      <c r="Q146" s="141"/>
      <c r="R146" s="142">
        <f>SUM(R147:R178)</f>
        <v>39.111011700000006</v>
      </c>
      <c r="S146" s="141"/>
      <c r="T146" s="143">
        <f>SUM(T147:T178)</f>
        <v>0</v>
      </c>
      <c r="AR146" s="136" t="s">
        <v>85</v>
      </c>
      <c r="AT146" s="144" t="s">
        <v>76</v>
      </c>
      <c r="AU146" s="144" t="s">
        <v>85</v>
      </c>
      <c r="AY146" s="136" t="s">
        <v>128</v>
      </c>
      <c r="BK146" s="145">
        <f>SUM(BK147:BK178)</f>
        <v>0</v>
      </c>
    </row>
    <row r="147" spans="1:65" s="2" customFormat="1" ht="24.2" customHeight="1">
      <c r="A147" s="32"/>
      <c r="B147" s="148"/>
      <c r="C147" s="149" t="s">
        <v>85</v>
      </c>
      <c r="D147" s="149" t="s">
        <v>131</v>
      </c>
      <c r="E147" s="150" t="s">
        <v>209</v>
      </c>
      <c r="F147" s="151" t="s">
        <v>210</v>
      </c>
      <c r="G147" s="152" t="s">
        <v>211</v>
      </c>
      <c r="H147" s="153">
        <v>1.4</v>
      </c>
      <c r="I147" s="154"/>
      <c r="J147" s="155">
        <f>ROUND(I147*H147,2)</f>
        <v>0</v>
      </c>
      <c r="K147" s="151" t="s">
        <v>135</v>
      </c>
      <c r="L147" s="33"/>
      <c r="M147" s="156" t="s">
        <v>1</v>
      </c>
      <c r="N147" s="157" t="s">
        <v>42</v>
      </c>
      <c r="O147" s="58"/>
      <c r="P147" s="158">
        <f>O147*H147</f>
        <v>0</v>
      </c>
      <c r="Q147" s="158">
        <v>1.8774999999999999</v>
      </c>
      <c r="R147" s="158">
        <f>Q147*H147</f>
        <v>2.6284999999999998</v>
      </c>
      <c r="S147" s="158">
        <v>0</v>
      </c>
      <c r="T147" s="159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0" t="s">
        <v>149</v>
      </c>
      <c r="AT147" s="160" t="s">
        <v>131</v>
      </c>
      <c r="AU147" s="160" t="s">
        <v>87</v>
      </c>
      <c r="AY147" s="17" t="s">
        <v>128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7" t="s">
        <v>85</v>
      </c>
      <c r="BK147" s="161">
        <f>ROUND(I147*H147,2)</f>
        <v>0</v>
      </c>
      <c r="BL147" s="17" t="s">
        <v>149</v>
      </c>
      <c r="BM147" s="160" t="s">
        <v>212</v>
      </c>
    </row>
    <row r="148" spans="1:65" s="13" customFormat="1" ht="11.25">
      <c r="B148" s="171"/>
      <c r="D148" s="162" t="s">
        <v>213</v>
      </c>
      <c r="E148" s="172" t="s">
        <v>1</v>
      </c>
      <c r="F148" s="173" t="s">
        <v>214</v>
      </c>
      <c r="H148" s="174">
        <v>1.4</v>
      </c>
      <c r="I148" s="175"/>
      <c r="L148" s="171"/>
      <c r="M148" s="176"/>
      <c r="N148" s="177"/>
      <c r="O148" s="177"/>
      <c r="P148" s="177"/>
      <c r="Q148" s="177"/>
      <c r="R148" s="177"/>
      <c r="S148" s="177"/>
      <c r="T148" s="178"/>
      <c r="AT148" s="172" t="s">
        <v>213</v>
      </c>
      <c r="AU148" s="172" t="s">
        <v>87</v>
      </c>
      <c r="AV148" s="13" t="s">
        <v>87</v>
      </c>
      <c r="AW148" s="13" t="s">
        <v>32</v>
      </c>
      <c r="AX148" s="13" t="s">
        <v>85</v>
      </c>
      <c r="AY148" s="172" t="s">
        <v>128</v>
      </c>
    </row>
    <row r="149" spans="1:65" s="2" customFormat="1" ht="33" customHeight="1">
      <c r="A149" s="32"/>
      <c r="B149" s="148"/>
      <c r="C149" s="149" t="s">
        <v>87</v>
      </c>
      <c r="D149" s="149" t="s">
        <v>131</v>
      </c>
      <c r="E149" s="150" t="s">
        <v>215</v>
      </c>
      <c r="F149" s="151" t="s">
        <v>216</v>
      </c>
      <c r="G149" s="152" t="s">
        <v>217</v>
      </c>
      <c r="H149" s="153">
        <v>8.7799999999999994</v>
      </c>
      <c r="I149" s="154"/>
      <c r="J149" s="155">
        <f>ROUND(I149*H149,2)</f>
        <v>0</v>
      </c>
      <c r="K149" s="151" t="s">
        <v>135</v>
      </c>
      <c r="L149" s="33"/>
      <c r="M149" s="156" t="s">
        <v>1</v>
      </c>
      <c r="N149" s="157" t="s">
        <v>42</v>
      </c>
      <c r="O149" s="58"/>
      <c r="P149" s="158">
        <f>O149*H149</f>
        <v>0</v>
      </c>
      <c r="Q149" s="158">
        <v>0.15608</v>
      </c>
      <c r="R149" s="158">
        <f>Q149*H149</f>
        <v>1.3703823999999998</v>
      </c>
      <c r="S149" s="158">
        <v>0</v>
      </c>
      <c r="T149" s="159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0" t="s">
        <v>149</v>
      </c>
      <c r="AT149" s="160" t="s">
        <v>131</v>
      </c>
      <c r="AU149" s="160" t="s">
        <v>87</v>
      </c>
      <c r="AY149" s="17" t="s">
        <v>128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7" t="s">
        <v>85</v>
      </c>
      <c r="BK149" s="161">
        <f>ROUND(I149*H149,2)</f>
        <v>0</v>
      </c>
      <c r="BL149" s="17" t="s">
        <v>149</v>
      </c>
      <c r="BM149" s="160" t="s">
        <v>218</v>
      </c>
    </row>
    <row r="150" spans="1:65" s="13" customFormat="1" ht="11.25">
      <c r="B150" s="171"/>
      <c r="D150" s="162" t="s">
        <v>213</v>
      </c>
      <c r="E150" s="172" t="s">
        <v>1</v>
      </c>
      <c r="F150" s="173" t="s">
        <v>219</v>
      </c>
      <c r="H150" s="174">
        <v>8.7799999999999994</v>
      </c>
      <c r="I150" s="175"/>
      <c r="L150" s="171"/>
      <c r="M150" s="176"/>
      <c r="N150" s="177"/>
      <c r="O150" s="177"/>
      <c r="P150" s="177"/>
      <c r="Q150" s="177"/>
      <c r="R150" s="177"/>
      <c r="S150" s="177"/>
      <c r="T150" s="178"/>
      <c r="AT150" s="172" t="s">
        <v>213</v>
      </c>
      <c r="AU150" s="172" t="s">
        <v>87</v>
      </c>
      <c r="AV150" s="13" t="s">
        <v>87</v>
      </c>
      <c r="AW150" s="13" t="s">
        <v>32</v>
      </c>
      <c r="AX150" s="13" t="s">
        <v>77</v>
      </c>
      <c r="AY150" s="172" t="s">
        <v>128</v>
      </c>
    </row>
    <row r="151" spans="1:65" s="14" customFormat="1" ht="11.25">
      <c r="B151" s="179"/>
      <c r="D151" s="162" t="s">
        <v>213</v>
      </c>
      <c r="E151" s="180" t="s">
        <v>1</v>
      </c>
      <c r="F151" s="181" t="s">
        <v>220</v>
      </c>
      <c r="H151" s="182">
        <v>8.7799999999999994</v>
      </c>
      <c r="I151" s="183"/>
      <c r="L151" s="179"/>
      <c r="M151" s="184"/>
      <c r="N151" s="185"/>
      <c r="O151" s="185"/>
      <c r="P151" s="185"/>
      <c r="Q151" s="185"/>
      <c r="R151" s="185"/>
      <c r="S151" s="185"/>
      <c r="T151" s="186"/>
      <c r="AT151" s="180" t="s">
        <v>213</v>
      </c>
      <c r="AU151" s="180" t="s">
        <v>87</v>
      </c>
      <c r="AV151" s="14" t="s">
        <v>149</v>
      </c>
      <c r="AW151" s="14" t="s">
        <v>32</v>
      </c>
      <c r="AX151" s="14" t="s">
        <v>85</v>
      </c>
      <c r="AY151" s="180" t="s">
        <v>128</v>
      </c>
    </row>
    <row r="152" spans="1:65" s="2" customFormat="1" ht="24.2" customHeight="1">
      <c r="A152" s="32"/>
      <c r="B152" s="148"/>
      <c r="C152" s="149" t="s">
        <v>143</v>
      </c>
      <c r="D152" s="149" t="s">
        <v>131</v>
      </c>
      <c r="E152" s="150" t="s">
        <v>221</v>
      </c>
      <c r="F152" s="151" t="s">
        <v>222</v>
      </c>
      <c r="G152" s="152" t="s">
        <v>223</v>
      </c>
      <c r="H152" s="153">
        <v>4</v>
      </c>
      <c r="I152" s="154"/>
      <c r="J152" s="155">
        <f>ROUND(I152*H152,2)</f>
        <v>0</v>
      </c>
      <c r="K152" s="151" t="s">
        <v>135</v>
      </c>
      <c r="L152" s="33"/>
      <c r="M152" s="156" t="s">
        <v>1</v>
      </c>
      <c r="N152" s="157" t="s">
        <v>42</v>
      </c>
      <c r="O152" s="58"/>
      <c r="P152" s="158">
        <f>O152*H152</f>
        <v>0</v>
      </c>
      <c r="Q152" s="158">
        <v>1.1469999999999999E-2</v>
      </c>
      <c r="R152" s="158">
        <f>Q152*H152</f>
        <v>4.5879999999999997E-2</v>
      </c>
      <c r="S152" s="158">
        <v>0</v>
      </c>
      <c r="T152" s="15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0" t="s">
        <v>149</v>
      </c>
      <c r="AT152" s="160" t="s">
        <v>131</v>
      </c>
      <c r="AU152" s="160" t="s">
        <v>87</v>
      </c>
      <c r="AY152" s="17" t="s">
        <v>128</v>
      </c>
      <c r="BE152" s="161">
        <f>IF(N152="základní",J152,0)</f>
        <v>0</v>
      </c>
      <c r="BF152" s="161">
        <f>IF(N152="snížená",J152,0)</f>
        <v>0</v>
      </c>
      <c r="BG152" s="161">
        <f>IF(N152="zákl. přenesená",J152,0)</f>
        <v>0</v>
      </c>
      <c r="BH152" s="161">
        <f>IF(N152="sníž. přenesená",J152,0)</f>
        <v>0</v>
      </c>
      <c r="BI152" s="161">
        <f>IF(N152="nulová",J152,0)</f>
        <v>0</v>
      </c>
      <c r="BJ152" s="17" t="s">
        <v>85</v>
      </c>
      <c r="BK152" s="161">
        <f>ROUND(I152*H152,2)</f>
        <v>0</v>
      </c>
      <c r="BL152" s="17" t="s">
        <v>149</v>
      </c>
      <c r="BM152" s="160" t="s">
        <v>224</v>
      </c>
    </row>
    <row r="153" spans="1:65" s="2" customFormat="1" ht="16.5" customHeight="1">
      <c r="A153" s="32"/>
      <c r="B153" s="148"/>
      <c r="C153" s="187" t="s">
        <v>149</v>
      </c>
      <c r="D153" s="187" t="s">
        <v>225</v>
      </c>
      <c r="E153" s="188" t="s">
        <v>226</v>
      </c>
      <c r="F153" s="189" t="s">
        <v>227</v>
      </c>
      <c r="G153" s="190" t="s">
        <v>223</v>
      </c>
      <c r="H153" s="191">
        <v>4</v>
      </c>
      <c r="I153" s="192"/>
      <c r="J153" s="193">
        <f>ROUND(I153*H153,2)</f>
        <v>0</v>
      </c>
      <c r="K153" s="189" t="s">
        <v>135</v>
      </c>
      <c r="L153" s="194"/>
      <c r="M153" s="195" t="s">
        <v>1</v>
      </c>
      <c r="N153" s="196" t="s">
        <v>42</v>
      </c>
      <c r="O153" s="58"/>
      <c r="P153" s="158">
        <f>O153*H153</f>
        <v>0</v>
      </c>
      <c r="Q153" s="158">
        <v>0.112</v>
      </c>
      <c r="R153" s="158">
        <f>Q153*H153</f>
        <v>0.44800000000000001</v>
      </c>
      <c r="S153" s="158">
        <v>0</v>
      </c>
      <c r="T153" s="159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0" t="s">
        <v>167</v>
      </c>
      <c r="AT153" s="160" t="s">
        <v>225</v>
      </c>
      <c r="AU153" s="160" t="s">
        <v>87</v>
      </c>
      <c r="AY153" s="17" t="s">
        <v>128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7" t="s">
        <v>85</v>
      </c>
      <c r="BK153" s="161">
        <f>ROUND(I153*H153,2)</f>
        <v>0</v>
      </c>
      <c r="BL153" s="17" t="s">
        <v>149</v>
      </c>
      <c r="BM153" s="160" t="s">
        <v>228</v>
      </c>
    </row>
    <row r="154" spans="1:65" s="2" customFormat="1" ht="24.2" customHeight="1">
      <c r="A154" s="32"/>
      <c r="B154" s="148"/>
      <c r="C154" s="149" t="s">
        <v>127</v>
      </c>
      <c r="D154" s="149" t="s">
        <v>131</v>
      </c>
      <c r="E154" s="150" t="s">
        <v>229</v>
      </c>
      <c r="F154" s="151" t="s">
        <v>230</v>
      </c>
      <c r="G154" s="152" t="s">
        <v>223</v>
      </c>
      <c r="H154" s="153">
        <v>4</v>
      </c>
      <c r="I154" s="154"/>
      <c r="J154" s="155">
        <f>ROUND(I154*H154,2)</f>
        <v>0</v>
      </c>
      <c r="K154" s="151" t="s">
        <v>135</v>
      </c>
      <c r="L154" s="33"/>
      <c r="M154" s="156" t="s">
        <v>1</v>
      </c>
      <c r="N154" s="157" t="s">
        <v>42</v>
      </c>
      <c r="O154" s="58"/>
      <c r="P154" s="158">
        <f>O154*H154</f>
        <v>0</v>
      </c>
      <c r="Q154" s="158">
        <v>2.588E-2</v>
      </c>
      <c r="R154" s="158">
        <f>Q154*H154</f>
        <v>0.10352</v>
      </c>
      <c r="S154" s="158">
        <v>0</v>
      </c>
      <c r="T154" s="159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0" t="s">
        <v>149</v>
      </c>
      <c r="AT154" s="160" t="s">
        <v>131</v>
      </c>
      <c r="AU154" s="160" t="s">
        <v>87</v>
      </c>
      <c r="AY154" s="17" t="s">
        <v>128</v>
      </c>
      <c r="BE154" s="161">
        <f>IF(N154="základní",J154,0)</f>
        <v>0</v>
      </c>
      <c r="BF154" s="161">
        <f>IF(N154="snížená",J154,0)</f>
        <v>0</v>
      </c>
      <c r="BG154" s="161">
        <f>IF(N154="zákl. přenesená",J154,0)</f>
        <v>0</v>
      </c>
      <c r="BH154" s="161">
        <f>IF(N154="sníž. přenesená",J154,0)</f>
        <v>0</v>
      </c>
      <c r="BI154" s="161">
        <f>IF(N154="nulová",J154,0)</f>
        <v>0</v>
      </c>
      <c r="BJ154" s="17" t="s">
        <v>85</v>
      </c>
      <c r="BK154" s="161">
        <f>ROUND(I154*H154,2)</f>
        <v>0</v>
      </c>
      <c r="BL154" s="17" t="s">
        <v>149</v>
      </c>
      <c r="BM154" s="160" t="s">
        <v>231</v>
      </c>
    </row>
    <row r="155" spans="1:65" s="2" customFormat="1" ht="19.5">
      <c r="A155" s="32"/>
      <c r="B155" s="33"/>
      <c r="C155" s="32"/>
      <c r="D155" s="162" t="s">
        <v>147</v>
      </c>
      <c r="E155" s="32"/>
      <c r="F155" s="163" t="s">
        <v>232</v>
      </c>
      <c r="G155" s="32"/>
      <c r="H155" s="32"/>
      <c r="I155" s="164"/>
      <c r="J155" s="32"/>
      <c r="K155" s="32"/>
      <c r="L155" s="33"/>
      <c r="M155" s="165"/>
      <c r="N155" s="166"/>
      <c r="O155" s="58"/>
      <c r="P155" s="58"/>
      <c r="Q155" s="58"/>
      <c r="R155" s="58"/>
      <c r="S155" s="58"/>
      <c r="T155" s="59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147</v>
      </c>
      <c r="AU155" s="17" t="s">
        <v>87</v>
      </c>
    </row>
    <row r="156" spans="1:65" s="13" customFormat="1" ht="11.25">
      <c r="B156" s="171"/>
      <c r="D156" s="162" t="s">
        <v>213</v>
      </c>
      <c r="E156" s="172" t="s">
        <v>1</v>
      </c>
      <c r="F156" s="173" t="s">
        <v>233</v>
      </c>
      <c r="H156" s="174">
        <v>2</v>
      </c>
      <c r="I156" s="175"/>
      <c r="L156" s="171"/>
      <c r="M156" s="176"/>
      <c r="N156" s="177"/>
      <c r="O156" s="177"/>
      <c r="P156" s="177"/>
      <c r="Q156" s="177"/>
      <c r="R156" s="177"/>
      <c r="S156" s="177"/>
      <c r="T156" s="178"/>
      <c r="AT156" s="172" t="s">
        <v>213</v>
      </c>
      <c r="AU156" s="172" t="s">
        <v>87</v>
      </c>
      <c r="AV156" s="13" t="s">
        <v>87</v>
      </c>
      <c r="AW156" s="13" t="s">
        <v>32</v>
      </c>
      <c r="AX156" s="13" t="s">
        <v>77</v>
      </c>
      <c r="AY156" s="172" t="s">
        <v>128</v>
      </c>
    </row>
    <row r="157" spans="1:65" s="13" customFormat="1" ht="11.25">
      <c r="B157" s="171"/>
      <c r="D157" s="162" t="s">
        <v>213</v>
      </c>
      <c r="E157" s="172" t="s">
        <v>1</v>
      </c>
      <c r="F157" s="173" t="s">
        <v>234</v>
      </c>
      <c r="H157" s="174">
        <v>2</v>
      </c>
      <c r="I157" s="175"/>
      <c r="L157" s="171"/>
      <c r="M157" s="176"/>
      <c r="N157" s="177"/>
      <c r="O157" s="177"/>
      <c r="P157" s="177"/>
      <c r="Q157" s="177"/>
      <c r="R157" s="177"/>
      <c r="S157" s="177"/>
      <c r="T157" s="178"/>
      <c r="AT157" s="172" t="s">
        <v>213</v>
      </c>
      <c r="AU157" s="172" t="s">
        <v>87</v>
      </c>
      <c r="AV157" s="13" t="s">
        <v>87</v>
      </c>
      <c r="AW157" s="13" t="s">
        <v>32</v>
      </c>
      <c r="AX157" s="13" t="s">
        <v>77</v>
      </c>
      <c r="AY157" s="172" t="s">
        <v>128</v>
      </c>
    </row>
    <row r="158" spans="1:65" s="14" customFormat="1" ht="11.25">
      <c r="B158" s="179"/>
      <c r="D158" s="162" t="s">
        <v>213</v>
      </c>
      <c r="E158" s="180" t="s">
        <v>1</v>
      </c>
      <c r="F158" s="181" t="s">
        <v>220</v>
      </c>
      <c r="H158" s="182">
        <v>4</v>
      </c>
      <c r="I158" s="183"/>
      <c r="L158" s="179"/>
      <c r="M158" s="184"/>
      <c r="N158" s="185"/>
      <c r="O158" s="185"/>
      <c r="P158" s="185"/>
      <c r="Q158" s="185"/>
      <c r="R158" s="185"/>
      <c r="S158" s="185"/>
      <c r="T158" s="186"/>
      <c r="AT158" s="180" t="s">
        <v>213</v>
      </c>
      <c r="AU158" s="180" t="s">
        <v>87</v>
      </c>
      <c r="AV158" s="14" t="s">
        <v>149</v>
      </c>
      <c r="AW158" s="14" t="s">
        <v>32</v>
      </c>
      <c r="AX158" s="14" t="s">
        <v>85</v>
      </c>
      <c r="AY158" s="180" t="s">
        <v>128</v>
      </c>
    </row>
    <row r="159" spans="1:65" s="2" customFormat="1" ht="33" customHeight="1">
      <c r="A159" s="32"/>
      <c r="B159" s="148"/>
      <c r="C159" s="149" t="s">
        <v>156</v>
      </c>
      <c r="D159" s="149" t="s">
        <v>131</v>
      </c>
      <c r="E159" s="150" t="s">
        <v>235</v>
      </c>
      <c r="F159" s="151" t="s">
        <v>236</v>
      </c>
      <c r="G159" s="152" t="s">
        <v>223</v>
      </c>
      <c r="H159" s="153">
        <v>2</v>
      </c>
      <c r="I159" s="154"/>
      <c r="J159" s="155">
        <f>ROUND(I159*H159,2)</f>
        <v>0</v>
      </c>
      <c r="K159" s="151" t="s">
        <v>135</v>
      </c>
      <c r="L159" s="33"/>
      <c r="M159" s="156" t="s">
        <v>1</v>
      </c>
      <c r="N159" s="157" t="s">
        <v>42</v>
      </c>
      <c r="O159" s="58"/>
      <c r="P159" s="158">
        <f>O159*H159</f>
        <v>0</v>
      </c>
      <c r="Q159" s="158">
        <v>3.635E-2</v>
      </c>
      <c r="R159" s="158">
        <f>Q159*H159</f>
        <v>7.2700000000000001E-2</v>
      </c>
      <c r="S159" s="158">
        <v>0</v>
      </c>
      <c r="T159" s="15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0" t="s">
        <v>149</v>
      </c>
      <c r="AT159" s="160" t="s">
        <v>131</v>
      </c>
      <c r="AU159" s="160" t="s">
        <v>87</v>
      </c>
      <c r="AY159" s="17" t="s">
        <v>128</v>
      </c>
      <c r="BE159" s="161">
        <f>IF(N159="základní",J159,0)</f>
        <v>0</v>
      </c>
      <c r="BF159" s="161">
        <f>IF(N159="snížená",J159,0)</f>
        <v>0</v>
      </c>
      <c r="BG159" s="161">
        <f>IF(N159="zákl. přenesená",J159,0)</f>
        <v>0</v>
      </c>
      <c r="BH159" s="161">
        <f>IF(N159="sníž. přenesená",J159,0)</f>
        <v>0</v>
      </c>
      <c r="BI159" s="161">
        <f>IF(N159="nulová",J159,0)</f>
        <v>0</v>
      </c>
      <c r="BJ159" s="17" t="s">
        <v>85</v>
      </c>
      <c r="BK159" s="161">
        <f>ROUND(I159*H159,2)</f>
        <v>0</v>
      </c>
      <c r="BL159" s="17" t="s">
        <v>149</v>
      </c>
      <c r="BM159" s="160" t="s">
        <v>237</v>
      </c>
    </row>
    <row r="160" spans="1:65" s="2" customFormat="1" ht="33" customHeight="1">
      <c r="A160" s="32"/>
      <c r="B160" s="148"/>
      <c r="C160" s="149" t="s">
        <v>163</v>
      </c>
      <c r="D160" s="149" t="s">
        <v>131</v>
      </c>
      <c r="E160" s="150" t="s">
        <v>238</v>
      </c>
      <c r="F160" s="151" t="s">
        <v>239</v>
      </c>
      <c r="G160" s="152" t="s">
        <v>223</v>
      </c>
      <c r="H160" s="153">
        <v>1</v>
      </c>
      <c r="I160" s="154"/>
      <c r="J160" s="155">
        <f>ROUND(I160*H160,2)</f>
        <v>0</v>
      </c>
      <c r="K160" s="151" t="s">
        <v>135</v>
      </c>
      <c r="L160" s="33"/>
      <c r="M160" s="156" t="s">
        <v>1</v>
      </c>
      <c r="N160" s="157" t="s">
        <v>42</v>
      </c>
      <c r="O160" s="58"/>
      <c r="P160" s="158">
        <f>O160*H160</f>
        <v>0</v>
      </c>
      <c r="Q160" s="158">
        <v>8.763E-2</v>
      </c>
      <c r="R160" s="158">
        <f>Q160*H160</f>
        <v>8.763E-2</v>
      </c>
      <c r="S160" s="158">
        <v>0</v>
      </c>
      <c r="T160" s="15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0" t="s">
        <v>149</v>
      </c>
      <c r="AT160" s="160" t="s">
        <v>131</v>
      </c>
      <c r="AU160" s="160" t="s">
        <v>87</v>
      </c>
      <c r="AY160" s="17" t="s">
        <v>128</v>
      </c>
      <c r="BE160" s="161">
        <f>IF(N160="základní",J160,0)</f>
        <v>0</v>
      </c>
      <c r="BF160" s="161">
        <f>IF(N160="snížená",J160,0)</f>
        <v>0</v>
      </c>
      <c r="BG160" s="161">
        <f>IF(N160="zákl. přenesená",J160,0)</f>
        <v>0</v>
      </c>
      <c r="BH160" s="161">
        <f>IF(N160="sníž. přenesená",J160,0)</f>
        <v>0</v>
      </c>
      <c r="BI160" s="161">
        <f>IF(N160="nulová",J160,0)</f>
        <v>0</v>
      </c>
      <c r="BJ160" s="17" t="s">
        <v>85</v>
      </c>
      <c r="BK160" s="161">
        <f>ROUND(I160*H160,2)</f>
        <v>0</v>
      </c>
      <c r="BL160" s="17" t="s">
        <v>149</v>
      </c>
      <c r="BM160" s="160" t="s">
        <v>240</v>
      </c>
    </row>
    <row r="161" spans="1:65" s="2" customFormat="1" ht="24.2" customHeight="1">
      <c r="A161" s="32"/>
      <c r="B161" s="148"/>
      <c r="C161" s="149" t="s">
        <v>167</v>
      </c>
      <c r="D161" s="149" t="s">
        <v>131</v>
      </c>
      <c r="E161" s="150" t="s">
        <v>241</v>
      </c>
      <c r="F161" s="151" t="s">
        <v>242</v>
      </c>
      <c r="G161" s="152" t="s">
        <v>217</v>
      </c>
      <c r="H161" s="153">
        <v>8.1199999999999992</v>
      </c>
      <c r="I161" s="154"/>
      <c r="J161" s="155">
        <f>ROUND(I161*H161,2)</f>
        <v>0</v>
      </c>
      <c r="K161" s="151" t="s">
        <v>135</v>
      </c>
      <c r="L161" s="33"/>
      <c r="M161" s="156" t="s">
        <v>1</v>
      </c>
      <c r="N161" s="157" t="s">
        <v>42</v>
      </c>
      <c r="O161" s="58"/>
      <c r="P161" s="158">
        <f>O161*H161</f>
        <v>0</v>
      </c>
      <c r="Q161" s="158">
        <v>7.9210000000000003E-2</v>
      </c>
      <c r="R161" s="158">
        <f>Q161*H161</f>
        <v>0.64318520000000001</v>
      </c>
      <c r="S161" s="158">
        <v>0</v>
      </c>
      <c r="T161" s="15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0" t="s">
        <v>149</v>
      </c>
      <c r="AT161" s="160" t="s">
        <v>131</v>
      </c>
      <c r="AU161" s="160" t="s">
        <v>87</v>
      </c>
      <c r="AY161" s="17" t="s">
        <v>128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7" t="s">
        <v>85</v>
      </c>
      <c r="BK161" s="161">
        <f>ROUND(I161*H161,2)</f>
        <v>0</v>
      </c>
      <c r="BL161" s="17" t="s">
        <v>149</v>
      </c>
      <c r="BM161" s="160" t="s">
        <v>243</v>
      </c>
    </row>
    <row r="162" spans="1:65" s="13" customFormat="1" ht="11.25">
      <c r="B162" s="171"/>
      <c r="D162" s="162" t="s">
        <v>213</v>
      </c>
      <c r="E162" s="172" t="s">
        <v>1</v>
      </c>
      <c r="F162" s="173" t="s">
        <v>244</v>
      </c>
      <c r="H162" s="174">
        <v>4.8</v>
      </c>
      <c r="I162" s="175"/>
      <c r="L162" s="171"/>
      <c r="M162" s="176"/>
      <c r="N162" s="177"/>
      <c r="O162" s="177"/>
      <c r="P162" s="177"/>
      <c r="Q162" s="177"/>
      <c r="R162" s="177"/>
      <c r="S162" s="177"/>
      <c r="T162" s="178"/>
      <c r="AT162" s="172" t="s">
        <v>213</v>
      </c>
      <c r="AU162" s="172" t="s">
        <v>87</v>
      </c>
      <c r="AV162" s="13" t="s">
        <v>87</v>
      </c>
      <c r="AW162" s="13" t="s">
        <v>32</v>
      </c>
      <c r="AX162" s="13" t="s">
        <v>77</v>
      </c>
      <c r="AY162" s="172" t="s">
        <v>128</v>
      </c>
    </row>
    <row r="163" spans="1:65" s="13" customFormat="1" ht="11.25">
      <c r="B163" s="171"/>
      <c r="D163" s="162" t="s">
        <v>213</v>
      </c>
      <c r="E163" s="172" t="s">
        <v>1</v>
      </c>
      <c r="F163" s="173" t="s">
        <v>245</v>
      </c>
      <c r="H163" s="174">
        <v>3.32</v>
      </c>
      <c r="I163" s="175"/>
      <c r="L163" s="171"/>
      <c r="M163" s="176"/>
      <c r="N163" s="177"/>
      <c r="O163" s="177"/>
      <c r="P163" s="177"/>
      <c r="Q163" s="177"/>
      <c r="R163" s="177"/>
      <c r="S163" s="177"/>
      <c r="T163" s="178"/>
      <c r="AT163" s="172" t="s">
        <v>213</v>
      </c>
      <c r="AU163" s="172" t="s">
        <v>87</v>
      </c>
      <c r="AV163" s="13" t="s">
        <v>87</v>
      </c>
      <c r="AW163" s="13" t="s">
        <v>32</v>
      </c>
      <c r="AX163" s="13" t="s">
        <v>77</v>
      </c>
      <c r="AY163" s="172" t="s">
        <v>128</v>
      </c>
    </row>
    <row r="164" spans="1:65" s="14" customFormat="1" ht="11.25">
      <c r="B164" s="179"/>
      <c r="D164" s="162" t="s">
        <v>213</v>
      </c>
      <c r="E164" s="180" t="s">
        <v>1</v>
      </c>
      <c r="F164" s="181" t="s">
        <v>220</v>
      </c>
      <c r="H164" s="182">
        <v>8.1199999999999992</v>
      </c>
      <c r="I164" s="183"/>
      <c r="L164" s="179"/>
      <c r="M164" s="184"/>
      <c r="N164" s="185"/>
      <c r="O164" s="185"/>
      <c r="P164" s="185"/>
      <c r="Q164" s="185"/>
      <c r="R164" s="185"/>
      <c r="S164" s="185"/>
      <c r="T164" s="186"/>
      <c r="AT164" s="180" t="s">
        <v>213</v>
      </c>
      <c r="AU164" s="180" t="s">
        <v>87</v>
      </c>
      <c r="AV164" s="14" t="s">
        <v>149</v>
      </c>
      <c r="AW164" s="14" t="s">
        <v>32</v>
      </c>
      <c r="AX164" s="14" t="s">
        <v>85</v>
      </c>
      <c r="AY164" s="180" t="s">
        <v>128</v>
      </c>
    </row>
    <row r="165" spans="1:65" s="2" customFormat="1" ht="24.2" customHeight="1">
      <c r="A165" s="32"/>
      <c r="B165" s="148"/>
      <c r="C165" s="149" t="s">
        <v>174</v>
      </c>
      <c r="D165" s="149" t="s">
        <v>131</v>
      </c>
      <c r="E165" s="150" t="s">
        <v>246</v>
      </c>
      <c r="F165" s="151" t="s">
        <v>247</v>
      </c>
      <c r="G165" s="152" t="s">
        <v>248</v>
      </c>
      <c r="H165" s="153">
        <v>9.1999999999999993</v>
      </c>
      <c r="I165" s="154"/>
      <c r="J165" s="155">
        <f>ROUND(I165*H165,2)</f>
        <v>0</v>
      </c>
      <c r="K165" s="151" t="s">
        <v>135</v>
      </c>
      <c r="L165" s="33"/>
      <c r="M165" s="156" t="s">
        <v>1</v>
      </c>
      <c r="N165" s="157" t="s">
        <v>42</v>
      </c>
      <c r="O165" s="58"/>
      <c r="P165" s="158">
        <f>O165*H165</f>
        <v>0</v>
      </c>
      <c r="Q165" s="158">
        <v>1.2999999999999999E-4</v>
      </c>
      <c r="R165" s="158">
        <f>Q165*H165</f>
        <v>1.1959999999999998E-3</v>
      </c>
      <c r="S165" s="158">
        <v>0</v>
      </c>
      <c r="T165" s="15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0" t="s">
        <v>149</v>
      </c>
      <c r="AT165" s="160" t="s">
        <v>131</v>
      </c>
      <c r="AU165" s="160" t="s">
        <v>87</v>
      </c>
      <c r="AY165" s="17" t="s">
        <v>128</v>
      </c>
      <c r="BE165" s="161">
        <f>IF(N165="základní",J165,0)</f>
        <v>0</v>
      </c>
      <c r="BF165" s="161">
        <f>IF(N165="snížená",J165,0)</f>
        <v>0</v>
      </c>
      <c r="BG165" s="161">
        <f>IF(N165="zákl. přenesená",J165,0)</f>
        <v>0</v>
      </c>
      <c r="BH165" s="161">
        <f>IF(N165="sníž. přenesená",J165,0)</f>
        <v>0</v>
      </c>
      <c r="BI165" s="161">
        <f>IF(N165="nulová",J165,0)</f>
        <v>0</v>
      </c>
      <c r="BJ165" s="17" t="s">
        <v>85</v>
      </c>
      <c r="BK165" s="161">
        <f>ROUND(I165*H165,2)</f>
        <v>0</v>
      </c>
      <c r="BL165" s="17" t="s">
        <v>149</v>
      </c>
      <c r="BM165" s="160" t="s">
        <v>249</v>
      </c>
    </row>
    <row r="166" spans="1:65" s="13" customFormat="1" ht="11.25">
      <c r="B166" s="171"/>
      <c r="D166" s="162" t="s">
        <v>213</v>
      </c>
      <c r="E166" s="172" t="s">
        <v>1</v>
      </c>
      <c r="F166" s="173" t="s">
        <v>250</v>
      </c>
      <c r="H166" s="174">
        <v>9.1999999999999993</v>
      </c>
      <c r="I166" s="175"/>
      <c r="L166" s="171"/>
      <c r="M166" s="176"/>
      <c r="N166" s="177"/>
      <c r="O166" s="177"/>
      <c r="P166" s="177"/>
      <c r="Q166" s="177"/>
      <c r="R166" s="177"/>
      <c r="S166" s="177"/>
      <c r="T166" s="178"/>
      <c r="AT166" s="172" t="s">
        <v>213</v>
      </c>
      <c r="AU166" s="172" t="s">
        <v>87</v>
      </c>
      <c r="AV166" s="13" t="s">
        <v>87</v>
      </c>
      <c r="AW166" s="13" t="s">
        <v>32</v>
      </c>
      <c r="AX166" s="13" t="s">
        <v>85</v>
      </c>
      <c r="AY166" s="172" t="s">
        <v>128</v>
      </c>
    </row>
    <row r="167" spans="1:65" s="2" customFormat="1" ht="33" customHeight="1">
      <c r="A167" s="32"/>
      <c r="B167" s="148"/>
      <c r="C167" s="149" t="s">
        <v>251</v>
      </c>
      <c r="D167" s="149" t="s">
        <v>131</v>
      </c>
      <c r="E167" s="150" t="s">
        <v>252</v>
      </c>
      <c r="F167" s="151" t="s">
        <v>253</v>
      </c>
      <c r="G167" s="152" t="s">
        <v>217</v>
      </c>
      <c r="H167" s="153">
        <v>2.0099999999999998</v>
      </c>
      <c r="I167" s="154"/>
      <c r="J167" s="155">
        <f>ROUND(I167*H167,2)</f>
        <v>0</v>
      </c>
      <c r="K167" s="151" t="s">
        <v>1</v>
      </c>
      <c r="L167" s="33"/>
      <c r="M167" s="156" t="s">
        <v>1</v>
      </c>
      <c r="N167" s="157" t="s">
        <v>42</v>
      </c>
      <c r="O167" s="58"/>
      <c r="P167" s="158">
        <f>O167*H167</f>
        <v>0</v>
      </c>
      <c r="Q167" s="158">
        <v>7.9210000000000003E-2</v>
      </c>
      <c r="R167" s="158">
        <f>Q167*H167</f>
        <v>0.1592121</v>
      </c>
      <c r="S167" s="158">
        <v>0</v>
      </c>
      <c r="T167" s="15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0" t="s">
        <v>149</v>
      </c>
      <c r="AT167" s="160" t="s">
        <v>131</v>
      </c>
      <c r="AU167" s="160" t="s">
        <v>87</v>
      </c>
      <c r="AY167" s="17" t="s">
        <v>128</v>
      </c>
      <c r="BE167" s="161">
        <f>IF(N167="základní",J167,0)</f>
        <v>0</v>
      </c>
      <c r="BF167" s="161">
        <f>IF(N167="snížená",J167,0)</f>
        <v>0</v>
      </c>
      <c r="BG167" s="161">
        <f>IF(N167="zákl. přenesená",J167,0)</f>
        <v>0</v>
      </c>
      <c r="BH167" s="161">
        <f>IF(N167="sníž. přenesená",J167,0)</f>
        <v>0</v>
      </c>
      <c r="BI167" s="161">
        <f>IF(N167="nulová",J167,0)</f>
        <v>0</v>
      </c>
      <c r="BJ167" s="17" t="s">
        <v>85</v>
      </c>
      <c r="BK167" s="161">
        <f>ROUND(I167*H167,2)</f>
        <v>0</v>
      </c>
      <c r="BL167" s="17" t="s">
        <v>149</v>
      </c>
      <c r="BM167" s="160" t="s">
        <v>254</v>
      </c>
    </row>
    <row r="168" spans="1:65" s="13" customFormat="1" ht="11.25">
      <c r="B168" s="171"/>
      <c r="D168" s="162" t="s">
        <v>213</v>
      </c>
      <c r="E168" s="172" t="s">
        <v>1</v>
      </c>
      <c r="F168" s="173" t="s">
        <v>255</v>
      </c>
      <c r="H168" s="174">
        <v>2.0099999999999998</v>
      </c>
      <c r="I168" s="175"/>
      <c r="L168" s="171"/>
      <c r="M168" s="176"/>
      <c r="N168" s="177"/>
      <c r="O168" s="177"/>
      <c r="P168" s="177"/>
      <c r="Q168" s="177"/>
      <c r="R168" s="177"/>
      <c r="S168" s="177"/>
      <c r="T168" s="178"/>
      <c r="AT168" s="172" t="s">
        <v>213</v>
      </c>
      <c r="AU168" s="172" t="s">
        <v>87</v>
      </c>
      <c r="AV168" s="13" t="s">
        <v>87</v>
      </c>
      <c r="AW168" s="13" t="s">
        <v>32</v>
      </c>
      <c r="AX168" s="13" t="s">
        <v>77</v>
      </c>
      <c r="AY168" s="172" t="s">
        <v>128</v>
      </c>
    </row>
    <row r="169" spans="1:65" s="14" customFormat="1" ht="11.25">
      <c r="B169" s="179"/>
      <c r="D169" s="162" t="s">
        <v>213</v>
      </c>
      <c r="E169" s="180" t="s">
        <v>1</v>
      </c>
      <c r="F169" s="181" t="s">
        <v>220</v>
      </c>
      <c r="H169" s="182">
        <v>2.0099999999999998</v>
      </c>
      <c r="I169" s="183"/>
      <c r="L169" s="179"/>
      <c r="M169" s="184"/>
      <c r="N169" s="185"/>
      <c r="O169" s="185"/>
      <c r="P169" s="185"/>
      <c r="Q169" s="185"/>
      <c r="R169" s="185"/>
      <c r="S169" s="185"/>
      <c r="T169" s="186"/>
      <c r="AT169" s="180" t="s">
        <v>213</v>
      </c>
      <c r="AU169" s="180" t="s">
        <v>87</v>
      </c>
      <c r="AV169" s="14" t="s">
        <v>149</v>
      </c>
      <c r="AW169" s="14" t="s">
        <v>32</v>
      </c>
      <c r="AX169" s="14" t="s">
        <v>85</v>
      </c>
      <c r="AY169" s="180" t="s">
        <v>128</v>
      </c>
    </row>
    <row r="170" spans="1:65" s="2" customFormat="1" ht="24.2" customHeight="1">
      <c r="A170" s="32"/>
      <c r="B170" s="148"/>
      <c r="C170" s="149" t="s">
        <v>256</v>
      </c>
      <c r="D170" s="149" t="s">
        <v>131</v>
      </c>
      <c r="E170" s="150" t="s">
        <v>257</v>
      </c>
      <c r="F170" s="151" t="s">
        <v>258</v>
      </c>
      <c r="G170" s="152" t="s">
        <v>217</v>
      </c>
      <c r="H170" s="153">
        <v>3.69</v>
      </c>
      <c r="I170" s="154"/>
      <c r="J170" s="155">
        <f>ROUND(I170*H170,2)</f>
        <v>0</v>
      </c>
      <c r="K170" s="151" t="s">
        <v>135</v>
      </c>
      <c r="L170" s="33"/>
      <c r="M170" s="156" t="s">
        <v>1</v>
      </c>
      <c r="N170" s="157" t="s">
        <v>42</v>
      </c>
      <c r="O170" s="58"/>
      <c r="P170" s="158">
        <f>O170*H170</f>
        <v>0</v>
      </c>
      <c r="Q170" s="158">
        <v>0.16039999999999999</v>
      </c>
      <c r="R170" s="158">
        <f>Q170*H170</f>
        <v>0.59187599999999996</v>
      </c>
      <c r="S170" s="158">
        <v>0</v>
      </c>
      <c r="T170" s="159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0" t="s">
        <v>149</v>
      </c>
      <c r="AT170" s="160" t="s">
        <v>131</v>
      </c>
      <c r="AU170" s="160" t="s">
        <v>87</v>
      </c>
      <c r="AY170" s="17" t="s">
        <v>128</v>
      </c>
      <c r="BE170" s="161">
        <f>IF(N170="základní",J170,0)</f>
        <v>0</v>
      </c>
      <c r="BF170" s="161">
        <f>IF(N170="snížená",J170,0)</f>
        <v>0</v>
      </c>
      <c r="BG170" s="161">
        <f>IF(N170="zákl. přenesená",J170,0)</f>
        <v>0</v>
      </c>
      <c r="BH170" s="161">
        <f>IF(N170="sníž. přenesená",J170,0)</f>
        <v>0</v>
      </c>
      <c r="BI170" s="161">
        <f>IF(N170="nulová",J170,0)</f>
        <v>0</v>
      </c>
      <c r="BJ170" s="17" t="s">
        <v>85</v>
      </c>
      <c r="BK170" s="161">
        <f>ROUND(I170*H170,2)</f>
        <v>0</v>
      </c>
      <c r="BL170" s="17" t="s">
        <v>149</v>
      </c>
      <c r="BM170" s="160" t="s">
        <v>259</v>
      </c>
    </row>
    <row r="171" spans="1:65" s="13" customFormat="1" ht="11.25">
      <c r="B171" s="171"/>
      <c r="D171" s="162" t="s">
        <v>213</v>
      </c>
      <c r="E171" s="172" t="s">
        <v>1</v>
      </c>
      <c r="F171" s="173" t="s">
        <v>260</v>
      </c>
      <c r="H171" s="174">
        <v>3.69</v>
      </c>
      <c r="I171" s="175"/>
      <c r="L171" s="171"/>
      <c r="M171" s="176"/>
      <c r="N171" s="177"/>
      <c r="O171" s="177"/>
      <c r="P171" s="177"/>
      <c r="Q171" s="177"/>
      <c r="R171" s="177"/>
      <c r="S171" s="177"/>
      <c r="T171" s="178"/>
      <c r="AT171" s="172" t="s">
        <v>213</v>
      </c>
      <c r="AU171" s="172" t="s">
        <v>87</v>
      </c>
      <c r="AV171" s="13" t="s">
        <v>87</v>
      </c>
      <c r="AW171" s="13" t="s">
        <v>32</v>
      </c>
      <c r="AX171" s="13" t="s">
        <v>85</v>
      </c>
      <c r="AY171" s="172" t="s">
        <v>128</v>
      </c>
    </row>
    <row r="172" spans="1:65" s="2" customFormat="1" ht="21.75" customHeight="1">
      <c r="A172" s="32"/>
      <c r="B172" s="148"/>
      <c r="C172" s="149" t="s">
        <v>261</v>
      </c>
      <c r="D172" s="149" t="s">
        <v>131</v>
      </c>
      <c r="E172" s="150" t="s">
        <v>262</v>
      </c>
      <c r="F172" s="151" t="s">
        <v>263</v>
      </c>
      <c r="G172" s="152" t="s">
        <v>217</v>
      </c>
      <c r="H172" s="153">
        <v>23.3</v>
      </c>
      <c r="I172" s="154"/>
      <c r="J172" s="155">
        <f>ROUND(I172*H172,2)</f>
        <v>0</v>
      </c>
      <c r="K172" s="151" t="s">
        <v>135</v>
      </c>
      <c r="L172" s="33"/>
      <c r="M172" s="156" t="s">
        <v>1</v>
      </c>
      <c r="N172" s="157" t="s">
        <v>42</v>
      </c>
      <c r="O172" s="58"/>
      <c r="P172" s="158">
        <f>O172*H172</f>
        <v>0</v>
      </c>
      <c r="Q172" s="158">
        <v>0.21282000000000001</v>
      </c>
      <c r="R172" s="158">
        <f>Q172*H172</f>
        <v>4.9587060000000003</v>
      </c>
      <c r="S172" s="158">
        <v>0</v>
      </c>
      <c r="T172" s="15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0" t="s">
        <v>149</v>
      </c>
      <c r="AT172" s="160" t="s">
        <v>131</v>
      </c>
      <c r="AU172" s="160" t="s">
        <v>87</v>
      </c>
      <c r="AY172" s="17" t="s">
        <v>128</v>
      </c>
      <c r="BE172" s="161">
        <f>IF(N172="základní",J172,0)</f>
        <v>0</v>
      </c>
      <c r="BF172" s="161">
        <f>IF(N172="snížená",J172,0)</f>
        <v>0</v>
      </c>
      <c r="BG172" s="161">
        <f>IF(N172="zákl. přenesená",J172,0)</f>
        <v>0</v>
      </c>
      <c r="BH172" s="161">
        <f>IF(N172="sníž. přenesená",J172,0)</f>
        <v>0</v>
      </c>
      <c r="BI172" s="161">
        <f>IF(N172="nulová",J172,0)</f>
        <v>0</v>
      </c>
      <c r="BJ172" s="17" t="s">
        <v>85</v>
      </c>
      <c r="BK172" s="161">
        <f>ROUND(I172*H172,2)</f>
        <v>0</v>
      </c>
      <c r="BL172" s="17" t="s">
        <v>149</v>
      </c>
      <c r="BM172" s="160" t="s">
        <v>264</v>
      </c>
    </row>
    <row r="173" spans="1:65" s="13" customFormat="1" ht="11.25">
      <c r="B173" s="171"/>
      <c r="D173" s="162" t="s">
        <v>213</v>
      </c>
      <c r="E173" s="172" t="s">
        <v>1</v>
      </c>
      <c r="F173" s="173" t="s">
        <v>265</v>
      </c>
      <c r="H173" s="174">
        <v>23.3</v>
      </c>
      <c r="I173" s="175"/>
      <c r="L173" s="171"/>
      <c r="M173" s="176"/>
      <c r="N173" s="177"/>
      <c r="O173" s="177"/>
      <c r="P173" s="177"/>
      <c r="Q173" s="177"/>
      <c r="R173" s="177"/>
      <c r="S173" s="177"/>
      <c r="T173" s="178"/>
      <c r="AT173" s="172" t="s">
        <v>213</v>
      </c>
      <c r="AU173" s="172" t="s">
        <v>87</v>
      </c>
      <c r="AV173" s="13" t="s">
        <v>87</v>
      </c>
      <c r="AW173" s="13" t="s">
        <v>32</v>
      </c>
      <c r="AX173" s="13" t="s">
        <v>77</v>
      </c>
      <c r="AY173" s="172" t="s">
        <v>128</v>
      </c>
    </row>
    <row r="174" spans="1:65" s="14" customFormat="1" ht="11.25">
      <c r="B174" s="179"/>
      <c r="D174" s="162" t="s">
        <v>213</v>
      </c>
      <c r="E174" s="180" t="s">
        <v>1</v>
      </c>
      <c r="F174" s="181" t="s">
        <v>220</v>
      </c>
      <c r="H174" s="182">
        <v>23.3</v>
      </c>
      <c r="I174" s="183"/>
      <c r="L174" s="179"/>
      <c r="M174" s="184"/>
      <c r="N174" s="185"/>
      <c r="O174" s="185"/>
      <c r="P174" s="185"/>
      <c r="Q174" s="185"/>
      <c r="R174" s="185"/>
      <c r="S174" s="185"/>
      <c r="T174" s="186"/>
      <c r="AT174" s="180" t="s">
        <v>213</v>
      </c>
      <c r="AU174" s="180" t="s">
        <v>87</v>
      </c>
      <c r="AV174" s="14" t="s">
        <v>149</v>
      </c>
      <c r="AW174" s="14" t="s">
        <v>32</v>
      </c>
      <c r="AX174" s="14" t="s">
        <v>85</v>
      </c>
      <c r="AY174" s="180" t="s">
        <v>128</v>
      </c>
    </row>
    <row r="175" spans="1:65" s="2" customFormat="1" ht="21.75" customHeight="1">
      <c r="A175" s="32"/>
      <c r="B175" s="148"/>
      <c r="C175" s="149" t="s">
        <v>266</v>
      </c>
      <c r="D175" s="149" t="s">
        <v>131</v>
      </c>
      <c r="E175" s="150" t="s">
        <v>267</v>
      </c>
      <c r="F175" s="151" t="s">
        <v>268</v>
      </c>
      <c r="G175" s="152" t="s">
        <v>217</v>
      </c>
      <c r="H175" s="153">
        <v>102.34</v>
      </c>
      <c r="I175" s="154"/>
      <c r="J175" s="155">
        <f>ROUND(I175*H175,2)</f>
        <v>0</v>
      </c>
      <c r="K175" s="151" t="s">
        <v>135</v>
      </c>
      <c r="L175" s="33"/>
      <c r="M175" s="156" t="s">
        <v>1</v>
      </c>
      <c r="N175" s="157" t="s">
        <v>42</v>
      </c>
      <c r="O175" s="58"/>
      <c r="P175" s="158">
        <f>O175*H175</f>
        <v>0</v>
      </c>
      <c r="Q175" s="158">
        <v>0.27360000000000001</v>
      </c>
      <c r="R175" s="158">
        <f>Q175*H175</f>
        <v>28.000224000000003</v>
      </c>
      <c r="S175" s="158">
        <v>0</v>
      </c>
      <c r="T175" s="159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0" t="s">
        <v>149</v>
      </c>
      <c r="AT175" s="160" t="s">
        <v>131</v>
      </c>
      <c r="AU175" s="160" t="s">
        <v>87</v>
      </c>
      <c r="AY175" s="17" t="s">
        <v>128</v>
      </c>
      <c r="BE175" s="161">
        <f>IF(N175="základní",J175,0)</f>
        <v>0</v>
      </c>
      <c r="BF175" s="161">
        <f>IF(N175="snížená",J175,0)</f>
        <v>0</v>
      </c>
      <c r="BG175" s="161">
        <f>IF(N175="zákl. přenesená",J175,0)</f>
        <v>0</v>
      </c>
      <c r="BH175" s="161">
        <f>IF(N175="sníž. přenesená",J175,0)</f>
        <v>0</v>
      </c>
      <c r="BI175" s="161">
        <f>IF(N175="nulová",J175,0)</f>
        <v>0</v>
      </c>
      <c r="BJ175" s="17" t="s">
        <v>85</v>
      </c>
      <c r="BK175" s="161">
        <f>ROUND(I175*H175,2)</f>
        <v>0</v>
      </c>
      <c r="BL175" s="17" t="s">
        <v>149</v>
      </c>
      <c r="BM175" s="160" t="s">
        <v>269</v>
      </c>
    </row>
    <row r="176" spans="1:65" s="13" customFormat="1" ht="11.25">
      <c r="B176" s="171"/>
      <c r="D176" s="162" t="s">
        <v>213</v>
      </c>
      <c r="E176" s="172" t="s">
        <v>1</v>
      </c>
      <c r="F176" s="173" t="s">
        <v>270</v>
      </c>
      <c r="H176" s="174">
        <v>102.34</v>
      </c>
      <c r="I176" s="175"/>
      <c r="L176" s="171"/>
      <c r="M176" s="176"/>
      <c r="N176" s="177"/>
      <c r="O176" s="177"/>
      <c r="P176" s="177"/>
      <c r="Q176" s="177"/>
      <c r="R176" s="177"/>
      <c r="S176" s="177"/>
      <c r="T176" s="178"/>
      <c r="AT176" s="172" t="s">
        <v>213</v>
      </c>
      <c r="AU176" s="172" t="s">
        <v>87</v>
      </c>
      <c r="AV176" s="13" t="s">
        <v>87</v>
      </c>
      <c r="AW176" s="13" t="s">
        <v>32</v>
      </c>
      <c r="AX176" s="13" t="s">
        <v>85</v>
      </c>
      <c r="AY176" s="172" t="s">
        <v>128</v>
      </c>
    </row>
    <row r="177" spans="1:65" s="2" customFormat="1" ht="24.2" customHeight="1">
      <c r="A177" s="32"/>
      <c r="B177" s="148"/>
      <c r="C177" s="149" t="s">
        <v>271</v>
      </c>
      <c r="D177" s="149" t="s">
        <v>131</v>
      </c>
      <c r="E177" s="150" t="s">
        <v>272</v>
      </c>
      <c r="F177" s="151" t="s">
        <v>273</v>
      </c>
      <c r="G177" s="152" t="s">
        <v>217</v>
      </c>
      <c r="H177" s="153">
        <v>129.33000000000001</v>
      </c>
      <c r="I177" s="154"/>
      <c r="J177" s="155">
        <f>ROUND(I177*H177,2)</f>
        <v>0</v>
      </c>
      <c r="K177" s="151" t="s">
        <v>1</v>
      </c>
      <c r="L177" s="33"/>
      <c r="M177" s="156" t="s">
        <v>1</v>
      </c>
      <c r="N177" s="157" t="s">
        <v>42</v>
      </c>
      <c r="O177" s="58"/>
      <c r="P177" s="158">
        <f>O177*H177</f>
        <v>0</v>
      </c>
      <c r="Q177" s="158">
        <v>0</v>
      </c>
      <c r="R177" s="158">
        <f>Q177*H177</f>
        <v>0</v>
      </c>
      <c r="S177" s="158">
        <v>0</v>
      </c>
      <c r="T177" s="159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0" t="s">
        <v>149</v>
      </c>
      <c r="AT177" s="160" t="s">
        <v>131</v>
      </c>
      <c r="AU177" s="160" t="s">
        <v>87</v>
      </c>
      <c r="AY177" s="17" t="s">
        <v>128</v>
      </c>
      <c r="BE177" s="161">
        <f>IF(N177="základní",J177,0)</f>
        <v>0</v>
      </c>
      <c r="BF177" s="161">
        <f>IF(N177="snížená",J177,0)</f>
        <v>0</v>
      </c>
      <c r="BG177" s="161">
        <f>IF(N177="zákl. přenesená",J177,0)</f>
        <v>0</v>
      </c>
      <c r="BH177" s="161">
        <f>IF(N177="sníž. přenesená",J177,0)</f>
        <v>0</v>
      </c>
      <c r="BI177" s="161">
        <f>IF(N177="nulová",J177,0)</f>
        <v>0</v>
      </c>
      <c r="BJ177" s="17" t="s">
        <v>85</v>
      </c>
      <c r="BK177" s="161">
        <f>ROUND(I177*H177,2)</f>
        <v>0</v>
      </c>
      <c r="BL177" s="17" t="s">
        <v>149</v>
      </c>
      <c r="BM177" s="160" t="s">
        <v>274</v>
      </c>
    </row>
    <row r="178" spans="1:65" s="13" customFormat="1" ht="11.25">
      <c r="B178" s="171"/>
      <c r="D178" s="162" t="s">
        <v>213</v>
      </c>
      <c r="E178" s="172" t="s">
        <v>1</v>
      </c>
      <c r="F178" s="173" t="s">
        <v>275</v>
      </c>
      <c r="H178" s="174">
        <v>129.33000000000001</v>
      </c>
      <c r="I178" s="175"/>
      <c r="L178" s="171"/>
      <c r="M178" s="176"/>
      <c r="N178" s="177"/>
      <c r="O178" s="177"/>
      <c r="P178" s="177"/>
      <c r="Q178" s="177"/>
      <c r="R178" s="177"/>
      <c r="S178" s="177"/>
      <c r="T178" s="178"/>
      <c r="AT178" s="172" t="s">
        <v>213</v>
      </c>
      <c r="AU178" s="172" t="s">
        <v>87</v>
      </c>
      <c r="AV178" s="13" t="s">
        <v>87</v>
      </c>
      <c r="AW178" s="13" t="s">
        <v>32</v>
      </c>
      <c r="AX178" s="13" t="s">
        <v>85</v>
      </c>
      <c r="AY178" s="172" t="s">
        <v>128</v>
      </c>
    </row>
    <row r="179" spans="1:65" s="12" customFormat="1" ht="22.9" customHeight="1">
      <c r="B179" s="135"/>
      <c r="D179" s="136" t="s">
        <v>76</v>
      </c>
      <c r="E179" s="146" t="s">
        <v>149</v>
      </c>
      <c r="F179" s="146" t="s">
        <v>276</v>
      </c>
      <c r="I179" s="138"/>
      <c r="J179" s="147">
        <f>BK179</f>
        <v>0</v>
      </c>
      <c r="L179" s="135"/>
      <c r="M179" s="140"/>
      <c r="N179" s="141"/>
      <c r="O179" s="141"/>
      <c r="P179" s="142">
        <f>SUM(P180:P183)</f>
        <v>0</v>
      </c>
      <c r="Q179" s="141"/>
      <c r="R179" s="142">
        <f>SUM(R180:R183)</f>
        <v>0.62670480000000006</v>
      </c>
      <c r="S179" s="141"/>
      <c r="T179" s="143">
        <f>SUM(T180:T183)</f>
        <v>0</v>
      </c>
      <c r="AR179" s="136" t="s">
        <v>85</v>
      </c>
      <c r="AT179" s="144" t="s">
        <v>76</v>
      </c>
      <c r="AU179" s="144" t="s">
        <v>85</v>
      </c>
      <c r="AY179" s="136" t="s">
        <v>128</v>
      </c>
      <c r="BK179" s="145">
        <f>SUM(BK180:BK183)</f>
        <v>0</v>
      </c>
    </row>
    <row r="180" spans="1:65" s="2" customFormat="1" ht="24.2" customHeight="1">
      <c r="A180" s="32"/>
      <c r="B180" s="148"/>
      <c r="C180" s="149" t="s">
        <v>8</v>
      </c>
      <c r="D180" s="149" t="s">
        <v>131</v>
      </c>
      <c r="E180" s="150" t="s">
        <v>277</v>
      </c>
      <c r="F180" s="151" t="s">
        <v>278</v>
      </c>
      <c r="G180" s="152" t="s">
        <v>223</v>
      </c>
      <c r="H180" s="153">
        <v>6</v>
      </c>
      <c r="I180" s="154"/>
      <c r="J180" s="155">
        <f>ROUND(I180*H180,2)</f>
        <v>0</v>
      </c>
      <c r="K180" s="151" t="s">
        <v>135</v>
      </c>
      <c r="L180" s="33"/>
      <c r="M180" s="156" t="s">
        <v>1</v>
      </c>
      <c r="N180" s="157" t="s">
        <v>42</v>
      </c>
      <c r="O180" s="58"/>
      <c r="P180" s="158">
        <f>O180*H180</f>
        <v>0</v>
      </c>
      <c r="Q180" s="158">
        <v>1.1900000000000001E-3</v>
      </c>
      <c r="R180" s="158">
        <f>Q180*H180</f>
        <v>7.1400000000000005E-3</v>
      </c>
      <c r="S180" s="158">
        <v>0</v>
      </c>
      <c r="T180" s="159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0" t="s">
        <v>149</v>
      </c>
      <c r="AT180" s="160" t="s">
        <v>131</v>
      </c>
      <c r="AU180" s="160" t="s">
        <v>87</v>
      </c>
      <c r="AY180" s="17" t="s">
        <v>128</v>
      </c>
      <c r="BE180" s="161">
        <f>IF(N180="základní",J180,0)</f>
        <v>0</v>
      </c>
      <c r="BF180" s="161">
        <f>IF(N180="snížená",J180,0)</f>
        <v>0</v>
      </c>
      <c r="BG180" s="161">
        <f>IF(N180="zákl. přenesená",J180,0)</f>
        <v>0</v>
      </c>
      <c r="BH180" s="161">
        <f>IF(N180="sníž. přenesená",J180,0)</f>
        <v>0</v>
      </c>
      <c r="BI180" s="161">
        <f>IF(N180="nulová",J180,0)</f>
        <v>0</v>
      </c>
      <c r="BJ180" s="17" t="s">
        <v>85</v>
      </c>
      <c r="BK180" s="161">
        <f>ROUND(I180*H180,2)</f>
        <v>0</v>
      </c>
      <c r="BL180" s="17" t="s">
        <v>149</v>
      </c>
      <c r="BM180" s="160" t="s">
        <v>279</v>
      </c>
    </row>
    <row r="181" spans="1:65" s="2" customFormat="1" ht="21.75" customHeight="1">
      <c r="A181" s="32"/>
      <c r="B181" s="148"/>
      <c r="C181" s="187" t="s">
        <v>280</v>
      </c>
      <c r="D181" s="187" t="s">
        <v>225</v>
      </c>
      <c r="E181" s="188" t="s">
        <v>281</v>
      </c>
      <c r="F181" s="189" t="s">
        <v>282</v>
      </c>
      <c r="G181" s="190" t="s">
        <v>223</v>
      </c>
      <c r="H181" s="191">
        <v>6</v>
      </c>
      <c r="I181" s="192"/>
      <c r="J181" s="193">
        <f>ROUND(I181*H181,2)</f>
        <v>0</v>
      </c>
      <c r="K181" s="189" t="s">
        <v>135</v>
      </c>
      <c r="L181" s="194"/>
      <c r="M181" s="195" t="s">
        <v>1</v>
      </c>
      <c r="N181" s="196" t="s">
        <v>42</v>
      </c>
      <c r="O181" s="58"/>
      <c r="P181" s="158">
        <f>O181*H181</f>
        <v>0</v>
      </c>
      <c r="Q181" s="158">
        <v>3.9E-2</v>
      </c>
      <c r="R181" s="158">
        <f>Q181*H181</f>
        <v>0.23399999999999999</v>
      </c>
      <c r="S181" s="158">
        <v>0</v>
      </c>
      <c r="T181" s="159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0" t="s">
        <v>167</v>
      </c>
      <c r="AT181" s="160" t="s">
        <v>225</v>
      </c>
      <c r="AU181" s="160" t="s">
        <v>87</v>
      </c>
      <c r="AY181" s="17" t="s">
        <v>128</v>
      </c>
      <c r="BE181" s="161">
        <f>IF(N181="základní",J181,0)</f>
        <v>0</v>
      </c>
      <c r="BF181" s="161">
        <f>IF(N181="snížená",J181,0)</f>
        <v>0</v>
      </c>
      <c r="BG181" s="161">
        <f>IF(N181="zákl. přenesená",J181,0)</f>
        <v>0</v>
      </c>
      <c r="BH181" s="161">
        <f>IF(N181="sníž. přenesená",J181,0)</f>
        <v>0</v>
      </c>
      <c r="BI181" s="161">
        <f>IF(N181="nulová",J181,0)</f>
        <v>0</v>
      </c>
      <c r="BJ181" s="17" t="s">
        <v>85</v>
      </c>
      <c r="BK181" s="161">
        <f>ROUND(I181*H181,2)</f>
        <v>0</v>
      </c>
      <c r="BL181" s="17" t="s">
        <v>149</v>
      </c>
      <c r="BM181" s="160" t="s">
        <v>283</v>
      </c>
    </row>
    <row r="182" spans="1:65" s="2" customFormat="1" ht="49.15" customHeight="1">
      <c r="A182" s="32"/>
      <c r="B182" s="148"/>
      <c r="C182" s="149" t="s">
        <v>284</v>
      </c>
      <c r="D182" s="149" t="s">
        <v>131</v>
      </c>
      <c r="E182" s="150" t="s">
        <v>285</v>
      </c>
      <c r="F182" s="151" t="s">
        <v>286</v>
      </c>
      <c r="G182" s="152" t="s">
        <v>211</v>
      </c>
      <c r="H182" s="153">
        <v>0.16</v>
      </c>
      <c r="I182" s="154"/>
      <c r="J182" s="155">
        <f>ROUND(I182*H182,2)</f>
        <v>0</v>
      </c>
      <c r="K182" s="151" t="s">
        <v>135</v>
      </c>
      <c r="L182" s="33"/>
      <c r="M182" s="156" t="s">
        <v>1</v>
      </c>
      <c r="N182" s="157" t="s">
        <v>42</v>
      </c>
      <c r="O182" s="58"/>
      <c r="P182" s="158">
        <f>O182*H182</f>
        <v>0</v>
      </c>
      <c r="Q182" s="158">
        <v>2.40978</v>
      </c>
      <c r="R182" s="158">
        <f>Q182*H182</f>
        <v>0.38556480000000004</v>
      </c>
      <c r="S182" s="158">
        <v>0</v>
      </c>
      <c r="T182" s="159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0" t="s">
        <v>149</v>
      </c>
      <c r="AT182" s="160" t="s">
        <v>131</v>
      </c>
      <c r="AU182" s="160" t="s">
        <v>87</v>
      </c>
      <c r="AY182" s="17" t="s">
        <v>128</v>
      </c>
      <c r="BE182" s="161">
        <f>IF(N182="základní",J182,0)</f>
        <v>0</v>
      </c>
      <c r="BF182" s="161">
        <f>IF(N182="snížená",J182,0)</f>
        <v>0</v>
      </c>
      <c r="BG182" s="161">
        <f>IF(N182="zákl. přenesená",J182,0)</f>
        <v>0</v>
      </c>
      <c r="BH182" s="161">
        <f>IF(N182="sníž. přenesená",J182,0)</f>
        <v>0</v>
      </c>
      <c r="BI182" s="161">
        <f>IF(N182="nulová",J182,0)</f>
        <v>0</v>
      </c>
      <c r="BJ182" s="17" t="s">
        <v>85</v>
      </c>
      <c r="BK182" s="161">
        <f>ROUND(I182*H182,2)</f>
        <v>0</v>
      </c>
      <c r="BL182" s="17" t="s">
        <v>149</v>
      </c>
      <c r="BM182" s="160" t="s">
        <v>287</v>
      </c>
    </row>
    <row r="183" spans="1:65" s="13" customFormat="1" ht="11.25">
      <c r="B183" s="171"/>
      <c r="D183" s="162" t="s">
        <v>213</v>
      </c>
      <c r="E183" s="172" t="s">
        <v>1</v>
      </c>
      <c r="F183" s="173" t="s">
        <v>288</v>
      </c>
      <c r="H183" s="174">
        <v>0.16</v>
      </c>
      <c r="I183" s="175"/>
      <c r="L183" s="171"/>
      <c r="M183" s="176"/>
      <c r="N183" s="177"/>
      <c r="O183" s="177"/>
      <c r="P183" s="177"/>
      <c r="Q183" s="177"/>
      <c r="R183" s="177"/>
      <c r="S183" s="177"/>
      <c r="T183" s="178"/>
      <c r="AT183" s="172" t="s">
        <v>213</v>
      </c>
      <c r="AU183" s="172" t="s">
        <v>87</v>
      </c>
      <c r="AV183" s="13" t="s">
        <v>87</v>
      </c>
      <c r="AW183" s="13" t="s">
        <v>32</v>
      </c>
      <c r="AX183" s="13" t="s">
        <v>85</v>
      </c>
      <c r="AY183" s="172" t="s">
        <v>128</v>
      </c>
    </row>
    <row r="184" spans="1:65" s="12" customFormat="1" ht="22.9" customHeight="1">
      <c r="B184" s="135"/>
      <c r="D184" s="136" t="s">
        <v>76</v>
      </c>
      <c r="E184" s="146" t="s">
        <v>156</v>
      </c>
      <c r="F184" s="146" t="s">
        <v>289</v>
      </c>
      <c r="I184" s="138"/>
      <c r="J184" s="147">
        <f>BK184</f>
        <v>0</v>
      </c>
      <c r="L184" s="135"/>
      <c r="M184" s="140"/>
      <c r="N184" s="141"/>
      <c r="O184" s="141"/>
      <c r="P184" s="142">
        <f>SUM(P185:P234)</f>
        <v>0</v>
      </c>
      <c r="Q184" s="141"/>
      <c r="R184" s="142">
        <f>SUM(R185:R234)</f>
        <v>30.272674030000001</v>
      </c>
      <c r="S184" s="141"/>
      <c r="T184" s="143">
        <f>SUM(T185:T234)</f>
        <v>0.9</v>
      </c>
      <c r="AR184" s="136" t="s">
        <v>85</v>
      </c>
      <c r="AT184" s="144" t="s">
        <v>76</v>
      </c>
      <c r="AU184" s="144" t="s">
        <v>85</v>
      </c>
      <c r="AY184" s="136" t="s">
        <v>128</v>
      </c>
      <c r="BK184" s="145">
        <f>SUM(BK185:BK234)</f>
        <v>0</v>
      </c>
    </row>
    <row r="185" spans="1:65" s="2" customFormat="1" ht="24.2" customHeight="1">
      <c r="A185" s="32"/>
      <c r="B185" s="148"/>
      <c r="C185" s="149" t="s">
        <v>290</v>
      </c>
      <c r="D185" s="149" t="s">
        <v>131</v>
      </c>
      <c r="E185" s="150" t="s">
        <v>291</v>
      </c>
      <c r="F185" s="151" t="s">
        <v>292</v>
      </c>
      <c r="G185" s="152" t="s">
        <v>223</v>
      </c>
      <c r="H185" s="153">
        <v>4</v>
      </c>
      <c r="I185" s="154"/>
      <c r="J185" s="155">
        <f>ROUND(I185*H185,2)</f>
        <v>0</v>
      </c>
      <c r="K185" s="151" t="s">
        <v>135</v>
      </c>
      <c r="L185" s="33"/>
      <c r="M185" s="156" t="s">
        <v>1</v>
      </c>
      <c r="N185" s="157" t="s">
        <v>42</v>
      </c>
      <c r="O185" s="58"/>
      <c r="P185" s="158">
        <f>O185*H185</f>
        <v>0</v>
      </c>
      <c r="Q185" s="158">
        <v>1.23E-2</v>
      </c>
      <c r="R185" s="158">
        <f>Q185*H185</f>
        <v>4.9200000000000001E-2</v>
      </c>
      <c r="S185" s="158">
        <v>0</v>
      </c>
      <c r="T185" s="15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0" t="s">
        <v>149</v>
      </c>
      <c r="AT185" s="160" t="s">
        <v>131</v>
      </c>
      <c r="AU185" s="160" t="s">
        <v>87</v>
      </c>
      <c r="AY185" s="17" t="s">
        <v>128</v>
      </c>
      <c r="BE185" s="161">
        <f>IF(N185="základní",J185,0)</f>
        <v>0</v>
      </c>
      <c r="BF185" s="161">
        <f>IF(N185="snížená",J185,0)</f>
        <v>0</v>
      </c>
      <c r="BG185" s="161">
        <f>IF(N185="zákl. přenesená",J185,0)</f>
        <v>0</v>
      </c>
      <c r="BH185" s="161">
        <f>IF(N185="sníž. přenesená",J185,0)</f>
        <v>0</v>
      </c>
      <c r="BI185" s="161">
        <f>IF(N185="nulová",J185,0)</f>
        <v>0</v>
      </c>
      <c r="BJ185" s="17" t="s">
        <v>85</v>
      </c>
      <c r="BK185" s="161">
        <f>ROUND(I185*H185,2)</f>
        <v>0</v>
      </c>
      <c r="BL185" s="17" t="s">
        <v>149</v>
      </c>
      <c r="BM185" s="160" t="s">
        <v>293</v>
      </c>
    </row>
    <row r="186" spans="1:65" s="2" customFormat="1" ht="16.5" customHeight="1">
      <c r="A186" s="32"/>
      <c r="B186" s="148"/>
      <c r="C186" s="149" t="s">
        <v>294</v>
      </c>
      <c r="D186" s="149" t="s">
        <v>131</v>
      </c>
      <c r="E186" s="150" t="s">
        <v>295</v>
      </c>
      <c r="F186" s="151" t="s">
        <v>296</v>
      </c>
      <c r="G186" s="152" t="s">
        <v>217</v>
      </c>
      <c r="H186" s="153">
        <v>45</v>
      </c>
      <c r="I186" s="154"/>
      <c r="J186" s="155">
        <f>ROUND(I186*H186,2)</f>
        <v>0</v>
      </c>
      <c r="K186" s="151" t="s">
        <v>135</v>
      </c>
      <c r="L186" s="33"/>
      <c r="M186" s="156" t="s">
        <v>1</v>
      </c>
      <c r="N186" s="157" t="s">
        <v>42</v>
      </c>
      <c r="O186" s="58"/>
      <c r="P186" s="158">
        <f>O186*H186</f>
        <v>0</v>
      </c>
      <c r="Q186" s="158">
        <v>1.7639999999999999E-2</v>
      </c>
      <c r="R186" s="158">
        <f>Q186*H186</f>
        <v>0.79379999999999995</v>
      </c>
      <c r="S186" s="158">
        <v>0.02</v>
      </c>
      <c r="T186" s="159">
        <f>S186*H186</f>
        <v>0.9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0" t="s">
        <v>149</v>
      </c>
      <c r="AT186" s="160" t="s">
        <v>131</v>
      </c>
      <c r="AU186" s="160" t="s">
        <v>87</v>
      </c>
      <c r="AY186" s="17" t="s">
        <v>128</v>
      </c>
      <c r="BE186" s="161">
        <f>IF(N186="základní",J186,0)</f>
        <v>0</v>
      </c>
      <c r="BF186" s="161">
        <f>IF(N186="snížená",J186,0)</f>
        <v>0</v>
      </c>
      <c r="BG186" s="161">
        <f>IF(N186="zákl. přenesená",J186,0)</f>
        <v>0</v>
      </c>
      <c r="BH186" s="161">
        <f>IF(N186="sníž. přenesená",J186,0)</f>
        <v>0</v>
      </c>
      <c r="BI186" s="161">
        <f>IF(N186="nulová",J186,0)</f>
        <v>0</v>
      </c>
      <c r="BJ186" s="17" t="s">
        <v>85</v>
      </c>
      <c r="BK186" s="161">
        <f>ROUND(I186*H186,2)</f>
        <v>0</v>
      </c>
      <c r="BL186" s="17" t="s">
        <v>149</v>
      </c>
      <c r="BM186" s="160" t="s">
        <v>297</v>
      </c>
    </row>
    <row r="187" spans="1:65" s="13" customFormat="1" ht="11.25">
      <c r="B187" s="171"/>
      <c r="D187" s="162" t="s">
        <v>213</v>
      </c>
      <c r="E187" s="172" t="s">
        <v>1</v>
      </c>
      <c r="F187" s="173" t="s">
        <v>298</v>
      </c>
      <c r="H187" s="174">
        <v>8.1</v>
      </c>
      <c r="I187" s="175"/>
      <c r="L187" s="171"/>
      <c r="M187" s="176"/>
      <c r="N187" s="177"/>
      <c r="O187" s="177"/>
      <c r="P187" s="177"/>
      <c r="Q187" s="177"/>
      <c r="R187" s="177"/>
      <c r="S187" s="177"/>
      <c r="T187" s="178"/>
      <c r="AT187" s="172" t="s">
        <v>213</v>
      </c>
      <c r="AU187" s="172" t="s">
        <v>87</v>
      </c>
      <c r="AV187" s="13" t="s">
        <v>87</v>
      </c>
      <c r="AW187" s="13" t="s">
        <v>32</v>
      </c>
      <c r="AX187" s="13" t="s">
        <v>77</v>
      </c>
      <c r="AY187" s="172" t="s">
        <v>128</v>
      </c>
    </row>
    <row r="188" spans="1:65" s="13" customFormat="1" ht="11.25">
      <c r="B188" s="171"/>
      <c r="D188" s="162" t="s">
        <v>213</v>
      </c>
      <c r="E188" s="172" t="s">
        <v>1</v>
      </c>
      <c r="F188" s="173" t="s">
        <v>299</v>
      </c>
      <c r="H188" s="174">
        <v>36.9</v>
      </c>
      <c r="I188" s="175"/>
      <c r="L188" s="171"/>
      <c r="M188" s="176"/>
      <c r="N188" s="177"/>
      <c r="O188" s="177"/>
      <c r="P188" s="177"/>
      <c r="Q188" s="177"/>
      <c r="R188" s="177"/>
      <c r="S188" s="177"/>
      <c r="T188" s="178"/>
      <c r="AT188" s="172" t="s">
        <v>213</v>
      </c>
      <c r="AU188" s="172" t="s">
        <v>87</v>
      </c>
      <c r="AV188" s="13" t="s">
        <v>87</v>
      </c>
      <c r="AW188" s="13" t="s">
        <v>32</v>
      </c>
      <c r="AX188" s="13" t="s">
        <v>77</v>
      </c>
      <c r="AY188" s="172" t="s">
        <v>128</v>
      </c>
    </row>
    <row r="189" spans="1:65" s="14" customFormat="1" ht="11.25">
      <c r="B189" s="179"/>
      <c r="D189" s="162" t="s">
        <v>213</v>
      </c>
      <c r="E189" s="180" t="s">
        <v>1</v>
      </c>
      <c r="F189" s="181" t="s">
        <v>220</v>
      </c>
      <c r="H189" s="182">
        <v>45</v>
      </c>
      <c r="I189" s="183"/>
      <c r="L189" s="179"/>
      <c r="M189" s="184"/>
      <c r="N189" s="185"/>
      <c r="O189" s="185"/>
      <c r="P189" s="185"/>
      <c r="Q189" s="185"/>
      <c r="R189" s="185"/>
      <c r="S189" s="185"/>
      <c r="T189" s="186"/>
      <c r="AT189" s="180" t="s">
        <v>213</v>
      </c>
      <c r="AU189" s="180" t="s">
        <v>87</v>
      </c>
      <c r="AV189" s="14" t="s">
        <v>149</v>
      </c>
      <c r="AW189" s="14" t="s">
        <v>32</v>
      </c>
      <c r="AX189" s="14" t="s">
        <v>85</v>
      </c>
      <c r="AY189" s="180" t="s">
        <v>128</v>
      </c>
    </row>
    <row r="190" spans="1:65" s="2" customFormat="1" ht="24.2" customHeight="1">
      <c r="A190" s="32"/>
      <c r="B190" s="148"/>
      <c r="C190" s="149" t="s">
        <v>300</v>
      </c>
      <c r="D190" s="149" t="s">
        <v>131</v>
      </c>
      <c r="E190" s="150" t="s">
        <v>301</v>
      </c>
      <c r="F190" s="151" t="s">
        <v>302</v>
      </c>
      <c r="G190" s="152" t="s">
        <v>217</v>
      </c>
      <c r="H190" s="153">
        <v>80</v>
      </c>
      <c r="I190" s="154"/>
      <c r="J190" s="155">
        <f>ROUND(I190*H190,2)</f>
        <v>0</v>
      </c>
      <c r="K190" s="151" t="s">
        <v>135</v>
      </c>
      <c r="L190" s="33"/>
      <c r="M190" s="156" t="s">
        <v>1</v>
      </c>
      <c r="N190" s="157" t="s">
        <v>42</v>
      </c>
      <c r="O190" s="58"/>
      <c r="P190" s="158">
        <f>O190*H190</f>
        <v>0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0" t="s">
        <v>149</v>
      </c>
      <c r="AT190" s="160" t="s">
        <v>131</v>
      </c>
      <c r="AU190" s="160" t="s">
        <v>87</v>
      </c>
      <c r="AY190" s="17" t="s">
        <v>128</v>
      </c>
      <c r="BE190" s="161">
        <f>IF(N190="základní",J190,0)</f>
        <v>0</v>
      </c>
      <c r="BF190" s="161">
        <f>IF(N190="snížená",J190,0)</f>
        <v>0</v>
      </c>
      <c r="BG190" s="161">
        <f>IF(N190="zákl. přenesená",J190,0)</f>
        <v>0</v>
      </c>
      <c r="BH190" s="161">
        <f>IF(N190="sníž. přenesená",J190,0)</f>
        <v>0</v>
      </c>
      <c r="BI190" s="161">
        <f>IF(N190="nulová",J190,0)</f>
        <v>0</v>
      </c>
      <c r="BJ190" s="17" t="s">
        <v>85</v>
      </c>
      <c r="BK190" s="161">
        <f>ROUND(I190*H190,2)</f>
        <v>0</v>
      </c>
      <c r="BL190" s="17" t="s">
        <v>149</v>
      </c>
      <c r="BM190" s="160" t="s">
        <v>303</v>
      </c>
    </row>
    <row r="191" spans="1:65" s="13" customFormat="1" ht="11.25">
      <c r="B191" s="171"/>
      <c r="D191" s="162" t="s">
        <v>213</v>
      </c>
      <c r="E191" s="172" t="s">
        <v>1</v>
      </c>
      <c r="F191" s="173" t="s">
        <v>304</v>
      </c>
      <c r="H191" s="174">
        <v>80</v>
      </c>
      <c r="I191" s="175"/>
      <c r="L191" s="171"/>
      <c r="M191" s="176"/>
      <c r="N191" s="177"/>
      <c r="O191" s="177"/>
      <c r="P191" s="177"/>
      <c r="Q191" s="177"/>
      <c r="R191" s="177"/>
      <c r="S191" s="177"/>
      <c r="T191" s="178"/>
      <c r="AT191" s="172" t="s">
        <v>213</v>
      </c>
      <c r="AU191" s="172" t="s">
        <v>87</v>
      </c>
      <c r="AV191" s="13" t="s">
        <v>87</v>
      </c>
      <c r="AW191" s="13" t="s">
        <v>32</v>
      </c>
      <c r="AX191" s="13" t="s">
        <v>85</v>
      </c>
      <c r="AY191" s="172" t="s">
        <v>128</v>
      </c>
    </row>
    <row r="192" spans="1:65" s="2" customFormat="1" ht="33" customHeight="1">
      <c r="A192" s="32"/>
      <c r="B192" s="148"/>
      <c r="C192" s="149" t="s">
        <v>7</v>
      </c>
      <c r="D192" s="149" t="s">
        <v>131</v>
      </c>
      <c r="E192" s="150" t="s">
        <v>305</v>
      </c>
      <c r="F192" s="151" t="s">
        <v>306</v>
      </c>
      <c r="G192" s="152" t="s">
        <v>211</v>
      </c>
      <c r="H192" s="153">
        <v>1.869</v>
      </c>
      <c r="I192" s="154"/>
      <c r="J192" s="155">
        <f>ROUND(I192*H192,2)</f>
        <v>0</v>
      </c>
      <c r="K192" s="151" t="s">
        <v>135</v>
      </c>
      <c r="L192" s="33"/>
      <c r="M192" s="156" t="s">
        <v>1</v>
      </c>
      <c r="N192" s="157" t="s">
        <v>42</v>
      </c>
      <c r="O192" s="58"/>
      <c r="P192" s="158">
        <f>O192*H192</f>
        <v>0</v>
      </c>
      <c r="Q192" s="158">
        <v>2.5018699999999998</v>
      </c>
      <c r="R192" s="158">
        <f>Q192*H192</f>
        <v>4.6759950299999993</v>
      </c>
      <c r="S192" s="158">
        <v>0</v>
      </c>
      <c r="T192" s="15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0" t="s">
        <v>149</v>
      </c>
      <c r="AT192" s="160" t="s">
        <v>131</v>
      </c>
      <c r="AU192" s="160" t="s">
        <v>87</v>
      </c>
      <c r="AY192" s="17" t="s">
        <v>128</v>
      </c>
      <c r="BE192" s="161">
        <f>IF(N192="základní",J192,0)</f>
        <v>0</v>
      </c>
      <c r="BF192" s="161">
        <f>IF(N192="snížená",J192,0)</f>
        <v>0</v>
      </c>
      <c r="BG192" s="161">
        <f>IF(N192="zákl. přenesená",J192,0)</f>
        <v>0</v>
      </c>
      <c r="BH192" s="161">
        <f>IF(N192="sníž. přenesená",J192,0)</f>
        <v>0</v>
      </c>
      <c r="BI192" s="161">
        <f>IF(N192="nulová",J192,0)</f>
        <v>0</v>
      </c>
      <c r="BJ192" s="17" t="s">
        <v>85</v>
      </c>
      <c r="BK192" s="161">
        <f>ROUND(I192*H192,2)</f>
        <v>0</v>
      </c>
      <c r="BL192" s="17" t="s">
        <v>149</v>
      </c>
      <c r="BM192" s="160" t="s">
        <v>307</v>
      </c>
    </row>
    <row r="193" spans="1:65" s="13" customFormat="1" ht="11.25">
      <c r="B193" s="171"/>
      <c r="D193" s="162" t="s">
        <v>213</v>
      </c>
      <c r="E193" s="172" t="s">
        <v>1</v>
      </c>
      <c r="F193" s="173" t="s">
        <v>308</v>
      </c>
      <c r="H193" s="174">
        <v>1.869</v>
      </c>
      <c r="I193" s="175"/>
      <c r="L193" s="171"/>
      <c r="M193" s="176"/>
      <c r="N193" s="177"/>
      <c r="O193" s="177"/>
      <c r="P193" s="177"/>
      <c r="Q193" s="177"/>
      <c r="R193" s="177"/>
      <c r="S193" s="177"/>
      <c r="T193" s="178"/>
      <c r="AT193" s="172" t="s">
        <v>213</v>
      </c>
      <c r="AU193" s="172" t="s">
        <v>87</v>
      </c>
      <c r="AV193" s="13" t="s">
        <v>87</v>
      </c>
      <c r="AW193" s="13" t="s">
        <v>32</v>
      </c>
      <c r="AX193" s="13" t="s">
        <v>77</v>
      </c>
      <c r="AY193" s="172" t="s">
        <v>128</v>
      </c>
    </row>
    <row r="194" spans="1:65" s="15" customFormat="1" ht="11.25">
      <c r="B194" s="197"/>
      <c r="D194" s="162" t="s">
        <v>213</v>
      </c>
      <c r="E194" s="198" t="s">
        <v>1</v>
      </c>
      <c r="F194" s="199" t="s">
        <v>309</v>
      </c>
      <c r="H194" s="200">
        <v>1.869</v>
      </c>
      <c r="I194" s="201"/>
      <c r="L194" s="197"/>
      <c r="M194" s="202"/>
      <c r="N194" s="203"/>
      <c r="O194" s="203"/>
      <c r="P194" s="203"/>
      <c r="Q194" s="203"/>
      <c r="R194" s="203"/>
      <c r="S194" s="203"/>
      <c r="T194" s="204"/>
      <c r="AT194" s="198" t="s">
        <v>213</v>
      </c>
      <c r="AU194" s="198" t="s">
        <v>87</v>
      </c>
      <c r="AV194" s="15" t="s">
        <v>143</v>
      </c>
      <c r="AW194" s="15" t="s">
        <v>32</v>
      </c>
      <c r="AX194" s="15" t="s">
        <v>77</v>
      </c>
      <c r="AY194" s="198" t="s">
        <v>128</v>
      </c>
    </row>
    <row r="195" spans="1:65" s="14" customFormat="1" ht="11.25">
      <c r="B195" s="179"/>
      <c r="D195" s="162" t="s">
        <v>213</v>
      </c>
      <c r="E195" s="180" t="s">
        <v>1</v>
      </c>
      <c r="F195" s="181" t="s">
        <v>220</v>
      </c>
      <c r="H195" s="182">
        <v>1.869</v>
      </c>
      <c r="I195" s="183"/>
      <c r="L195" s="179"/>
      <c r="M195" s="184"/>
      <c r="N195" s="185"/>
      <c r="O195" s="185"/>
      <c r="P195" s="185"/>
      <c r="Q195" s="185"/>
      <c r="R195" s="185"/>
      <c r="S195" s="185"/>
      <c r="T195" s="186"/>
      <c r="AT195" s="180" t="s">
        <v>213</v>
      </c>
      <c r="AU195" s="180" t="s">
        <v>87</v>
      </c>
      <c r="AV195" s="14" t="s">
        <v>149</v>
      </c>
      <c r="AW195" s="14" t="s">
        <v>32</v>
      </c>
      <c r="AX195" s="14" t="s">
        <v>85</v>
      </c>
      <c r="AY195" s="180" t="s">
        <v>128</v>
      </c>
    </row>
    <row r="196" spans="1:65" s="2" customFormat="1" ht="24.2" customHeight="1">
      <c r="A196" s="32"/>
      <c r="B196" s="148"/>
      <c r="C196" s="149" t="s">
        <v>310</v>
      </c>
      <c r="D196" s="149" t="s">
        <v>131</v>
      </c>
      <c r="E196" s="150" t="s">
        <v>311</v>
      </c>
      <c r="F196" s="151" t="s">
        <v>312</v>
      </c>
      <c r="G196" s="152" t="s">
        <v>211</v>
      </c>
      <c r="H196" s="153">
        <v>1.869</v>
      </c>
      <c r="I196" s="154"/>
      <c r="J196" s="155">
        <f>ROUND(I196*H196,2)</f>
        <v>0</v>
      </c>
      <c r="K196" s="151" t="s">
        <v>135</v>
      </c>
      <c r="L196" s="33"/>
      <c r="M196" s="156" t="s">
        <v>1</v>
      </c>
      <c r="N196" s="157" t="s">
        <v>42</v>
      </c>
      <c r="O196" s="58"/>
      <c r="P196" s="158">
        <f>O196*H196</f>
        <v>0</v>
      </c>
      <c r="Q196" s="158">
        <v>0.04</v>
      </c>
      <c r="R196" s="158">
        <f>Q196*H196</f>
        <v>7.4760000000000007E-2</v>
      </c>
      <c r="S196" s="158">
        <v>0</v>
      </c>
      <c r="T196" s="15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0" t="s">
        <v>149</v>
      </c>
      <c r="AT196" s="160" t="s">
        <v>131</v>
      </c>
      <c r="AU196" s="160" t="s">
        <v>87</v>
      </c>
      <c r="AY196" s="17" t="s">
        <v>128</v>
      </c>
      <c r="BE196" s="161">
        <f>IF(N196="základní",J196,0)</f>
        <v>0</v>
      </c>
      <c r="BF196" s="161">
        <f>IF(N196="snížená",J196,0)</f>
        <v>0</v>
      </c>
      <c r="BG196" s="161">
        <f>IF(N196="zákl. přenesená",J196,0)</f>
        <v>0</v>
      </c>
      <c r="BH196" s="161">
        <f>IF(N196="sníž. přenesená",J196,0)</f>
        <v>0</v>
      </c>
      <c r="BI196" s="161">
        <f>IF(N196="nulová",J196,0)</f>
        <v>0</v>
      </c>
      <c r="BJ196" s="17" t="s">
        <v>85</v>
      </c>
      <c r="BK196" s="161">
        <f>ROUND(I196*H196,2)</f>
        <v>0</v>
      </c>
      <c r="BL196" s="17" t="s">
        <v>149</v>
      </c>
      <c r="BM196" s="160" t="s">
        <v>313</v>
      </c>
    </row>
    <row r="197" spans="1:65" s="2" customFormat="1" ht="33" customHeight="1">
      <c r="A197" s="32"/>
      <c r="B197" s="148"/>
      <c r="C197" s="149" t="s">
        <v>314</v>
      </c>
      <c r="D197" s="149" t="s">
        <v>131</v>
      </c>
      <c r="E197" s="150" t="s">
        <v>315</v>
      </c>
      <c r="F197" s="151" t="s">
        <v>316</v>
      </c>
      <c r="G197" s="152" t="s">
        <v>211</v>
      </c>
      <c r="H197" s="153">
        <v>1.869</v>
      </c>
      <c r="I197" s="154"/>
      <c r="J197" s="155">
        <f>ROUND(I197*H197,2)</f>
        <v>0</v>
      </c>
      <c r="K197" s="151" t="s">
        <v>135</v>
      </c>
      <c r="L197" s="33"/>
      <c r="M197" s="156" t="s">
        <v>1</v>
      </c>
      <c r="N197" s="157" t="s">
        <v>42</v>
      </c>
      <c r="O197" s="58"/>
      <c r="P197" s="158">
        <f>O197*H197</f>
        <v>0</v>
      </c>
      <c r="Q197" s="158">
        <v>0</v>
      </c>
      <c r="R197" s="158">
        <f>Q197*H197</f>
        <v>0</v>
      </c>
      <c r="S197" s="158">
        <v>0</v>
      </c>
      <c r="T197" s="15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0" t="s">
        <v>149</v>
      </c>
      <c r="AT197" s="160" t="s">
        <v>131</v>
      </c>
      <c r="AU197" s="160" t="s">
        <v>87</v>
      </c>
      <c r="AY197" s="17" t="s">
        <v>128</v>
      </c>
      <c r="BE197" s="161">
        <f>IF(N197="základní",J197,0)</f>
        <v>0</v>
      </c>
      <c r="BF197" s="161">
        <f>IF(N197="snížená",J197,0)</f>
        <v>0</v>
      </c>
      <c r="BG197" s="161">
        <f>IF(N197="zákl. přenesená",J197,0)</f>
        <v>0</v>
      </c>
      <c r="BH197" s="161">
        <f>IF(N197="sníž. přenesená",J197,0)</f>
        <v>0</v>
      </c>
      <c r="BI197" s="161">
        <f>IF(N197="nulová",J197,0)</f>
        <v>0</v>
      </c>
      <c r="BJ197" s="17" t="s">
        <v>85</v>
      </c>
      <c r="BK197" s="161">
        <f>ROUND(I197*H197,2)</f>
        <v>0</v>
      </c>
      <c r="BL197" s="17" t="s">
        <v>149</v>
      </c>
      <c r="BM197" s="160" t="s">
        <v>317</v>
      </c>
    </row>
    <row r="198" spans="1:65" s="2" customFormat="1" ht="21.75" customHeight="1">
      <c r="A198" s="32"/>
      <c r="B198" s="148"/>
      <c r="C198" s="149" t="s">
        <v>318</v>
      </c>
      <c r="D198" s="149" t="s">
        <v>131</v>
      </c>
      <c r="E198" s="150" t="s">
        <v>319</v>
      </c>
      <c r="F198" s="151" t="s">
        <v>320</v>
      </c>
      <c r="G198" s="152" t="s">
        <v>217</v>
      </c>
      <c r="H198" s="153">
        <v>26.7</v>
      </c>
      <c r="I198" s="154"/>
      <c r="J198" s="155">
        <f>ROUND(I198*H198,2)</f>
        <v>0</v>
      </c>
      <c r="K198" s="151" t="s">
        <v>135</v>
      </c>
      <c r="L198" s="33"/>
      <c r="M198" s="156" t="s">
        <v>1</v>
      </c>
      <c r="N198" s="157" t="s">
        <v>42</v>
      </c>
      <c r="O198" s="58"/>
      <c r="P198" s="158">
        <f>O198*H198</f>
        <v>0</v>
      </c>
      <c r="Q198" s="158">
        <v>5.6999999999999998E-4</v>
      </c>
      <c r="R198" s="158">
        <f>Q198*H198</f>
        <v>1.5218999999999998E-2</v>
      </c>
      <c r="S198" s="158">
        <v>0</v>
      </c>
      <c r="T198" s="15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0" t="s">
        <v>149</v>
      </c>
      <c r="AT198" s="160" t="s">
        <v>131</v>
      </c>
      <c r="AU198" s="160" t="s">
        <v>87</v>
      </c>
      <c r="AY198" s="17" t="s">
        <v>128</v>
      </c>
      <c r="BE198" s="161">
        <f>IF(N198="základní",J198,0)</f>
        <v>0</v>
      </c>
      <c r="BF198" s="161">
        <f>IF(N198="snížená",J198,0)</f>
        <v>0</v>
      </c>
      <c r="BG198" s="161">
        <f>IF(N198="zákl. přenesená",J198,0)</f>
        <v>0</v>
      </c>
      <c r="BH198" s="161">
        <f>IF(N198="sníž. přenesená",J198,0)</f>
        <v>0</v>
      </c>
      <c r="BI198" s="161">
        <f>IF(N198="nulová",J198,0)</f>
        <v>0</v>
      </c>
      <c r="BJ198" s="17" t="s">
        <v>85</v>
      </c>
      <c r="BK198" s="161">
        <f>ROUND(I198*H198,2)</f>
        <v>0</v>
      </c>
      <c r="BL198" s="17" t="s">
        <v>149</v>
      </c>
      <c r="BM198" s="160" t="s">
        <v>321</v>
      </c>
    </row>
    <row r="199" spans="1:65" s="13" customFormat="1" ht="11.25">
      <c r="B199" s="171"/>
      <c r="D199" s="162" t="s">
        <v>213</v>
      </c>
      <c r="E199" s="172" t="s">
        <v>1</v>
      </c>
      <c r="F199" s="173" t="s">
        <v>322</v>
      </c>
      <c r="H199" s="174">
        <v>26.7</v>
      </c>
      <c r="I199" s="175"/>
      <c r="L199" s="171"/>
      <c r="M199" s="176"/>
      <c r="N199" s="177"/>
      <c r="O199" s="177"/>
      <c r="P199" s="177"/>
      <c r="Q199" s="177"/>
      <c r="R199" s="177"/>
      <c r="S199" s="177"/>
      <c r="T199" s="178"/>
      <c r="AT199" s="172" t="s">
        <v>213</v>
      </c>
      <c r="AU199" s="172" t="s">
        <v>87</v>
      </c>
      <c r="AV199" s="13" t="s">
        <v>87</v>
      </c>
      <c r="AW199" s="13" t="s">
        <v>32</v>
      </c>
      <c r="AX199" s="13" t="s">
        <v>77</v>
      </c>
      <c r="AY199" s="172" t="s">
        <v>128</v>
      </c>
    </row>
    <row r="200" spans="1:65" s="15" customFormat="1" ht="11.25">
      <c r="B200" s="197"/>
      <c r="D200" s="162" t="s">
        <v>213</v>
      </c>
      <c r="E200" s="198" t="s">
        <v>1</v>
      </c>
      <c r="F200" s="199" t="s">
        <v>309</v>
      </c>
      <c r="H200" s="200">
        <v>26.7</v>
      </c>
      <c r="I200" s="201"/>
      <c r="L200" s="197"/>
      <c r="M200" s="202"/>
      <c r="N200" s="203"/>
      <c r="O200" s="203"/>
      <c r="P200" s="203"/>
      <c r="Q200" s="203"/>
      <c r="R200" s="203"/>
      <c r="S200" s="203"/>
      <c r="T200" s="204"/>
      <c r="AT200" s="198" t="s">
        <v>213</v>
      </c>
      <c r="AU200" s="198" t="s">
        <v>87</v>
      </c>
      <c r="AV200" s="15" t="s">
        <v>143</v>
      </c>
      <c r="AW200" s="15" t="s">
        <v>32</v>
      </c>
      <c r="AX200" s="15" t="s">
        <v>77</v>
      </c>
      <c r="AY200" s="198" t="s">
        <v>128</v>
      </c>
    </row>
    <row r="201" spans="1:65" s="14" customFormat="1" ht="11.25">
      <c r="B201" s="179"/>
      <c r="D201" s="162" t="s">
        <v>213</v>
      </c>
      <c r="E201" s="180" t="s">
        <v>1</v>
      </c>
      <c r="F201" s="181" t="s">
        <v>220</v>
      </c>
      <c r="H201" s="182">
        <v>26.7</v>
      </c>
      <c r="I201" s="183"/>
      <c r="L201" s="179"/>
      <c r="M201" s="184"/>
      <c r="N201" s="185"/>
      <c r="O201" s="185"/>
      <c r="P201" s="185"/>
      <c r="Q201" s="185"/>
      <c r="R201" s="185"/>
      <c r="S201" s="185"/>
      <c r="T201" s="186"/>
      <c r="AT201" s="180" t="s">
        <v>213</v>
      </c>
      <c r="AU201" s="180" t="s">
        <v>87</v>
      </c>
      <c r="AV201" s="14" t="s">
        <v>149</v>
      </c>
      <c r="AW201" s="14" t="s">
        <v>32</v>
      </c>
      <c r="AX201" s="14" t="s">
        <v>85</v>
      </c>
      <c r="AY201" s="180" t="s">
        <v>128</v>
      </c>
    </row>
    <row r="202" spans="1:65" s="2" customFormat="1" ht="24.2" customHeight="1">
      <c r="A202" s="32"/>
      <c r="B202" s="148"/>
      <c r="C202" s="149" t="s">
        <v>323</v>
      </c>
      <c r="D202" s="149" t="s">
        <v>131</v>
      </c>
      <c r="E202" s="150" t="s">
        <v>324</v>
      </c>
      <c r="F202" s="151" t="s">
        <v>325</v>
      </c>
      <c r="G202" s="152" t="s">
        <v>217</v>
      </c>
      <c r="H202" s="153">
        <v>168.1</v>
      </c>
      <c r="I202" s="154"/>
      <c r="J202" s="155">
        <f>ROUND(I202*H202,2)</f>
        <v>0</v>
      </c>
      <c r="K202" s="151" t="s">
        <v>135</v>
      </c>
      <c r="L202" s="33"/>
      <c r="M202" s="156" t="s">
        <v>1</v>
      </c>
      <c r="N202" s="157" t="s">
        <v>42</v>
      </c>
      <c r="O202" s="58"/>
      <c r="P202" s="158">
        <f>O202*H202</f>
        <v>0</v>
      </c>
      <c r="Q202" s="158">
        <v>0.1173</v>
      </c>
      <c r="R202" s="158">
        <f>Q202*H202</f>
        <v>19.718129999999999</v>
      </c>
      <c r="S202" s="158">
        <v>0</v>
      </c>
      <c r="T202" s="15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0" t="s">
        <v>149</v>
      </c>
      <c r="AT202" s="160" t="s">
        <v>131</v>
      </c>
      <c r="AU202" s="160" t="s">
        <v>87</v>
      </c>
      <c r="AY202" s="17" t="s">
        <v>128</v>
      </c>
      <c r="BE202" s="161">
        <f>IF(N202="základní",J202,0)</f>
        <v>0</v>
      </c>
      <c r="BF202" s="161">
        <f>IF(N202="snížená",J202,0)</f>
        <v>0</v>
      </c>
      <c r="BG202" s="161">
        <f>IF(N202="zákl. přenesená",J202,0)</f>
        <v>0</v>
      </c>
      <c r="BH202" s="161">
        <f>IF(N202="sníž. přenesená",J202,0)</f>
        <v>0</v>
      </c>
      <c r="BI202" s="161">
        <f>IF(N202="nulová",J202,0)</f>
        <v>0</v>
      </c>
      <c r="BJ202" s="17" t="s">
        <v>85</v>
      </c>
      <c r="BK202" s="161">
        <f>ROUND(I202*H202,2)</f>
        <v>0</v>
      </c>
      <c r="BL202" s="17" t="s">
        <v>149</v>
      </c>
      <c r="BM202" s="160" t="s">
        <v>326</v>
      </c>
    </row>
    <row r="203" spans="1:65" s="13" customFormat="1" ht="11.25">
      <c r="B203" s="171"/>
      <c r="D203" s="162" t="s">
        <v>213</v>
      </c>
      <c r="E203" s="172" t="s">
        <v>1</v>
      </c>
      <c r="F203" s="173" t="s">
        <v>327</v>
      </c>
      <c r="H203" s="174">
        <v>122</v>
      </c>
      <c r="I203" s="175"/>
      <c r="L203" s="171"/>
      <c r="M203" s="176"/>
      <c r="N203" s="177"/>
      <c r="O203" s="177"/>
      <c r="P203" s="177"/>
      <c r="Q203" s="177"/>
      <c r="R203" s="177"/>
      <c r="S203" s="177"/>
      <c r="T203" s="178"/>
      <c r="AT203" s="172" t="s">
        <v>213</v>
      </c>
      <c r="AU203" s="172" t="s">
        <v>87</v>
      </c>
      <c r="AV203" s="13" t="s">
        <v>87</v>
      </c>
      <c r="AW203" s="13" t="s">
        <v>32</v>
      </c>
      <c r="AX203" s="13" t="s">
        <v>77</v>
      </c>
      <c r="AY203" s="172" t="s">
        <v>128</v>
      </c>
    </row>
    <row r="204" spans="1:65" s="15" customFormat="1" ht="11.25">
      <c r="B204" s="197"/>
      <c r="D204" s="162" t="s">
        <v>213</v>
      </c>
      <c r="E204" s="198" t="s">
        <v>1</v>
      </c>
      <c r="F204" s="199" t="s">
        <v>328</v>
      </c>
      <c r="H204" s="200">
        <v>122</v>
      </c>
      <c r="I204" s="201"/>
      <c r="L204" s="197"/>
      <c r="M204" s="202"/>
      <c r="N204" s="203"/>
      <c r="O204" s="203"/>
      <c r="P204" s="203"/>
      <c r="Q204" s="203"/>
      <c r="R204" s="203"/>
      <c r="S204" s="203"/>
      <c r="T204" s="204"/>
      <c r="AT204" s="198" t="s">
        <v>213</v>
      </c>
      <c r="AU204" s="198" t="s">
        <v>87</v>
      </c>
      <c r="AV204" s="15" t="s">
        <v>143</v>
      </c>
      <c r="AW204" s="15" t="s">
        <v>32</v>
      </c>
      <c r="AX204" s="15" t="s">
        <v>77</v>
      </c>
      <c r="AY204" s="198" t="s">
        <v>128</v>
      </c>
    </row>
    <row r="205" spans="1:65" s="13" customFormat="1" ht="11.25">
      <c r="B205" s="171"/>
      <c r="D205" s="162" t="s">
        <v>213</v>
      </c>
      <c r="E205" s="172" t="s">
        <v>1</v>
      </c>
      <c r="F205" s="173" t="s">
        <v>329</v>
      </c>
      <c r="H205" s="174">
        <v>46.1</v>
      </c>
      <c r="I205" s="175"/>
      <c r="L205" s="171"/>
      <c r="M205" s="176"/>
      <c r="N205" s="177"/>
      <c r="O205" s="177"/>
      <c r="P205" s="177"/>
      <c r="Q205" s="177"/>
      <c r="R205" s="177"/>
      <c r="S205" s="177"/>
      <c r="T205" s="178"/>
      <c r="AT205" s="172" t="s">
        <v>213</v>
      </c>
      <c r="AU205" s="172" t="s">
        <v>87</v>
      </c>
      <c r="AV205" s="13" t="s">
        <v>87</v>
      </c>
      <c r="AW205" s="13" t="s">
        <v>32</v>
      </c>
      <c r="AX205" s="13" t="s">
        <v>77</v>
      </c>
      <c r="AY205" s="172" t="s">
        <v>128</v>
      </c>
    </row>
    <row r="206" spans="1:65" s="15" customFormat="1" ht="11.25">
      <c r="B206" s="197"/>
      <c r="D206" s="162" t="s">
        <v>213</v>
      </c>
      <c r="E206" s="198" t="s">
        <v>1</v>
      </c>
      <c r="F206" s="199" t="s">
        <v>309</v>
      </c>
      <c r="H206" s="200">
        <v>46.1</v>
      </c>
      <c r="I206" s="201"/>
      <c r="L206" s="197"/>
      <c r="M206" s="202"/>
      <c r="N206" s="203"/>
      <c r="O206" s="203"/>
      <c r="P206" s="203"/>
      <c r="Q206" s="203"/>
      <c r="R206" s="203"/>
      <c r="S206" s="203"/>
      <c r="T206" s="204"/>
      <c r="AT206" s="198" t="s">
        <v>213</v>
      </c>
      <c r="AU206" s="198" t="s">
        <v>87</v>
      </c>
      <c r="AV206" s="15" t="s">
        <v>143</v>
      </c>
      <c r="AW206" s="15" t="s">
        <v>32</v>
      </c>
      <c r="AX206" s="15" t="s">
        <v>77</v>
      </c>
      <c r="AY206" s="198" t="s">
        <v>128</v>
      </c>
    </row>
    <row r="207" spans="1:65" s="14" customFormat="1" ht="11.25">
      <c r="B207" s="179"/>
      <c r="D207" s="162" t="s">
        <v>213</v>
      </c>
      <c r="E207" s="180" t="s">
        <v>1</v>
      </c>
      <c r="F207" s="181" t="s">
        <v>220</v>
      </c>
      <c r="H207" s="182">
        <v>168.1</v>
      </c>
      <c r="I207" s="183"/>
      <c r="L207" s="179"/>
      <c r="M207" s="184"/>
      <c r="N207" s="185"/>
      <c r="O207" s="185"/>
      <c r="P207" s="185"/>
      <c r="Q207" s="185"/>
      <c r="R207" s="185"/>
      <c r="S207" s="185"/>
      <c r="T207" s="186"/>
      <c r="AT207" s="180" t="s">
        <v>213</v>
      </c>
      <c r="AU207" s="180" t="s">
        <v>87</v>
      </c>
      <c r="AV207" s="14" t="s">
        <v>149</v>
      </c>
      <c r="AW207" s="14" t="s">
        <v>32</v>
      </c>
      <c r="AX207" s="14" t="s">
        <v>85</v>
      </c>
      <c r="AY207" s="180" t="s">
        <v>128</v>
      </c>
    </row>
    <row r="208" spans="1:65" s="2" customFormat="1" ht="24.2" customHeight="1">
      <c r="A208" s="32"/>
      <c r="B208" s="148"/>
      <c r="C208" s="149" t="s">
        <v>330</v>
      </c>
      <c r="D208" s="149" t="s">
        <v>131</v>
      </c>
      <c r="E208" s="150" t="s">
        <v>331</v>
      </c>
      <c r="F208" s="151" t="s">
        <v>332</v>
      </c>
      <c r="G208" s="152" t="s">
        <v>217</v>
      </c>
      <c r="H208" s="153">
        <v>336.2</v>
      </c>
      <c r="I208" s="154"/>
      <c r="J208" s="155">
        <f>ROUND(I208*H208,2)</f>
        <v>0</v>
      </c>
      <c r="K208" s="151" t="s">
        <v>135</v>
      </c>
      <c r="L208" s="33"/>
      <c r="M208" s="156" t="s">
        <v>1</v>
      </c>
      <c r="N208" s="157" t="s">
        <v>42</v>
      </c>
      <c r="O208" s="58"/>
      <c r="P208" s="158">
        <f>O208*H208</f>
        <v>0</v>
      </c>
      <c r="Q208" s="158">
        <v>1.1730000000000001E-2</v>
      </c>
      <c r="R208" s="158">
        <f>Q208*H208</f>
        <v>3.9436260000000001</v>
      </c>
      <c r="S208" s="158">
        <v>0</v>
      </c>
      <c r="T208" s="15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0" t="s">
        <v>149</v>
      </c>
      <c r="AT208" s="160" t="s">
        <v>131</v>
      </c>
      <c r="AU208" s="160" t="s">
        <v>87</v>
      </c>
      <c r="AY208" s="17" t="s">
        <v>128</v>
      </c>
      <c r="BE208" s="161">
        <f>IF(N208="základní",J208,0)</f>
        <v>0</v>
      </c>
      <c r="BF208" s="161">
        <f>IF(N208="snížená",J208,0)</f>
        <v>0</v>
      </c>
      <c r="BG208" s="161">
        <f>IF(N208="zákl. přenesená",J208,0)</f>
        <v>0</v>
      </c>
      <c r="BH208" s="161">
        <f>IF(N208="sníž. přenesená",J208,0)</f>
        <v>0</v>
      </c>
      <c r="BI208" s="161">
        <f>IF(N208="nulová",J208,0)</f>
        <v>0</v>
      </c>
      <c r="BJ208" s="17" t="s">
        <v>85</v>
      </c>
      <c r="BK208" s="161">
        <f>ROUND(I208*H208,2)</f>
        <v>0</v>
      </c>
      <c r="BL208" s="17" t="s">
        <v>149</v>
      </c>
      <c r="BM208" s="160" t="s">
        <v>333</v>
      </c>
    </row>
    <row r="209" spans="1:65" s="13" customFormat="1" ht="11.25">
      <c r="B209" s="171"/>
      <c r="D209" s="162" t="s">
        <v>213</v>
      </c>
      <c r="E209" s="172" t="s">
        <v>1</v>
      </c>
      <c r="F209" s="173" t="s">
        <v>334</v>
      </c>
      <c r="H209" s="174">
        <v>336.2</v>
      </c>
      <c r="I209" s="175"/>
      <c r="L209" s="171"/>
      <c r="M209" s="176"/>
      <c r="N209" s="177"/>
      <c r="O209" s="177"/>
      <c r="P209" s="177"/>
      <c r="Q209" s="177"/>
      <c r="R209" s="177"/>
      <c r="S209" s="177"/>
      <c r="T209" s="178"/>
      <c r="AT209" s="172" t="s">
        <v>213</v>
      </c>
      <c r="AU209" s="172" t="s">
        <v>87</v>
      </c>
      <c r="AV209" s="13" t="s">
        <v>87</v>
      </c>
      <c r="AW209" s="13" t="s">
        <v>32</v>
      </c>
      <c r="AX209" s="13" t="s">
        <v>85</v>
      </c>
      <c r="AY209" s="172" t="s">
        <v>128</v>
      </c>
    </row>
    <row r="210" spans="1:65" s="2" customFormat="1" ht="21.75" customHeight="1">
      <c r="A210" s="32"/>
      <c r="B210" s="148"/>
      <c r="C210" s="149" t="s">
        <v>335</v>
      </c>
      <c r="D210" s="149" t="s">
        <v>131</v>
      </c>
      <c r="E210" s="150" t="s">
        <v>336</v>
      </c>
      <c r="F210" s="151" t="s">
        <v>337</v>
      </c>
      <c r="G210" s="152" t="s">
        <v>217</v>
      </c>
      <c r="H210" s="153">
        <v>194.8</v>
      </c>
      <c r="I210" s="154"/>
      <c r="J210" s="155">
        <f>ROUND(I210*H210,2)</f>
        <v>0</v>
      </c>
      <c r="K210" s="151" t="s">
        <v>135</v>
      </c>
      <c r="L210" s="33"/>
      <c r="M210" s="156" t="s">
        <v>1</v>
      </c>
      <c r="N210" s="157" t="s">
        <v>42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0" t="s">
        <v>149</v>
      </c>
      <c r="AT210" s="160" t="s">
        <v>131</v>
      </c>
      <c r="AU210" s="160" t="s">
        <v>87</v>
      </c>
      <c r="AY210" s="17" t="s">
        <v>128</v>
      </c>
      <c r="BE210" s="161">
        <f>IF(N210="základní",J210,0)</f>
        <v>0</v>
      </c>
      <c r="BF210" s="161">
        <f>IF(N210="snížená",J210,0)</f>
        <v>0</v>
      </c>
      <c r="BG210" s="161">
        <f>IF(N210="zákl. přenesená",J210,0)</f>
        <v>0</v>
      </c>
      <c r="BH210" s="161">
        <f>IF(N210="sníž. přenesená",J210,0)</f>
        <v>0</v>
      </c>
      <c r="BI210" s="161">
        <f>IF(N210="nulová",J210,0)</f>
        <v>0</v>
      </c>
      <c r="BJ210" s="17" t="s">
        <v>85</v>
      </c>
      <c r="BK210" s="161">
        <f>ROUND(I210*H210,2)</f>
        <v>0</v>
      </c>
      <c r="BL210" s="17" t="s">
        <v>149</v>
      </c>
      <c r="BM210" s="160" t="s">
        <v>338</v>
      </c>
    </row>
    <row r="211" spans="1:65" s="13" customFormat="1" ht="11.25">
      <c r="B211" s="171"/>
      <c r="D211" s="162" t="s">
        <v>213</v>
      </c>
      <c r="E211" s="172" t="s">
        <v>1</v>
      </c>
      <c r="F211" s="173" t="s">
        <v>339</v>
      </c>
      <c r="H211" s="174">
        <v>194.8</v>
      </c>
      <c r="I211" s="175"/>
      <c r="L211" s="171"/>
      <c r="M211" s="176"/>
      <c r="N211" s="177"/>
      <c r="O211" s="177"/>
      <c r="P211" s="177"/>
      <c r="Q211" s="177"/>
      <c r="R211" s="177"/>
      <c r="S211" s="177"/>
      <c r="T211" s="178"/>
      <c r="AT211" s="172" t="s">
        <v>213</v>
      </c>
      <c r="AU211" s="172" t="s">
        <v>87</v>
      </c>
      <c r="AV211" s="13" t="s">
        <v>87</v>
      </c>
      <c r="AW211" s="13" t="s">
        <v>32</v>
      </c>
      <c r="AX211" s="13" t="s">
        <v>85</v>
      </c>
      <c r="AY211" s="172" t="s">
        <v>128</v>
      </c>
    </row>
    <row r="212" spans="1:65" s="2" customFormat="1" ht="16.5" customHeight="1">
      <c r="A212" s="32"/>
      <c r="B212" s="148"/>
      <c r="C212" s="149" t="s">
        <v>340</v>
      </c>
      <c r="D212" s="149" t="s">
        <v>131</v>
      </c>
      <c r="E212" s="150" t="s">
        <v>341</v>
      </c>
      <c r="F212" s="151" t="s">
        <v>342</v>
      </c>
      <c r="G212" s="152" t="s">
        <v>217</v>
      </c>
      <c r="H212" s="153">
        <v>194.8</v>
      </c>
      <c r="I212" s="154"/>
      <c r="J212" s="155">
        <f>ROUND(I212*H212,2)</f>
        <v>0</v>
      </c>
      <c r="K212" s="151" t="s">
        <v>135</v>
      </c>
      <c r="L212" s="33"/>
      <c r="M212" s="156" t="s">
        <v>1</v>
      </c>
      <c r="N212" s="157" t="s">
        <v>42</v>
      </c>
      <c r="O212" s="58"/>
      <c r="P212" s="158">
        <f>O212*H212</f>
        <v>0</v>
      </c>
      <c r="Q212" s="158">
        <v>1.2999999999999999E-4</v>
      </c>
      <c r="R212" s="158">
        <f>Q212*H212</f>
        <v>2.5323999999999999E-2</v>
      </c>
      <c r="S212" s="158">
        <v>0</v>
      </c>
      <c r="T212" s="15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0" t="s">
        <v>149</v>
      </c>
      <c r="AT212" s="160" t="s">
        <v>131</v>
      </c>
      <c r="AU212" s="160" t="s">
        <v>87</v>
      </c>
      <c r="AY212" s="17" t="s">
        <v>128</v>
      </c>
      <c r="BE212" s="161">
        <f>IF(N212="základní",J212,0)</f>
        <v>0</v>
      </c>
      <c r="BF212" s="161">
        <f>IF(N212="snížená",J212,0)</f>
        <v>0</v>
      </c>
      <c r="BG212" s="161">
        <f>IF(N212="zákl. přenesená",J212,0)</f>
        <v>0</v>
      </c>
      <c r="BH212" s="161">
        <f>IF(N212="sníž. přenesená",J212,0)</f>
        <v>0</v>
      </c>
      <c r="BI212" s="161">
        <f>IF(N212="nulová",J212,0)</f>
        <v>0</v>
      </c>
      <c r="BJ212" s="17" t="s">
        <v>85</v>
      </c>
      <c r="BK212" s="161">
        <f>ROUND(I212*H212,2)</f>
        <v>0</v>
      </c>
      <c r="BL212" s="17" t="s">
        <v>149</v>
      </c>
      <c r="BM212" s="160" t="s">
        <v>343</v>
      </c>
    </row>
    <row r="213" spans="1:65" s="13" customFormat="1" ht="11.25">
      <c r="B213" s="171"/>
      <c r="D213" s="162" t="s">
        <v>213</v>
      </c>
      <c r="E213" s="172" t="s">
        <v>1</v>
      </c>
      <c r="F213" s="173" t="s">
        <v>327</v>
      </c>
      <c r="H213" s="174">
        <v>122</v>
      </c>
      <c r="I213" s="175"/>
      <c r="L213" s="171"/>
      <c r="M213" s="176"/>
      <c r="N213" s="177"/>
      <c r="O213" s="177"/>
      <c r="P213" s="177"/>
      <c r="Q213" s="177"/>
      <c r="R213" s="177"/>
      <c r="S213" s="177"/>
      <c r="T213" s="178"/>
      <c r="AT213" s="172" t="s">
        <v>213</v>
      </c>
      <c r="AU213" s="172" t="s">
        <v>87</v>
      </c>
      <c r="AV213" s="13" t="s">
        <v>87</v>
      </c>
      <c r="AW213" s="13" t="s">
        <v>32</v>
      </c>
      <c r="AX213" s="13" t="s">
        <v>77</v>
      </c>
      <c r="AY213" s="172" t="s">
        <v>128</v>
      </c>
    </row>
    <row r="214" spans="1:65" s="15" customFormat="1" ht="11.25">
      <c r="B214" s="197"/>
      <c r="D214" s="162" t="s">
        <v>213</v>
      </c>
      <c r="E214" s="198" t="s">
        <v>1</v>
      </c>
      <c r="F214" s="199" t="s">
        <v>328</v>
      </c>
      <c r="H214" s="200">
        <v>122</v>
      </c>
      <c r="I214" s="201"/>
      <c r="L214" s="197"/>
      <c r="M214" s="202"/>
      <c r="N214" s="203"/>
      <c r="O214" s="203"/>
      <c r="P214" s="203"/>
      <c r="Q214" s="203"/>
      <c r="R214" s="203"/>
      <c r="S214" s="203"/>
      <c r="T214" s="204"/>
      <c r="AT214" s="198" t="s">
        <v>213</v>
      </c>
      <c r="AU214" s="198" t="s">
        <v>87</v>
      </c>
      <c r="AV214" s="15" t="s">
        <v>143</v>
      </c>
      <c r="AW214" s="15" t="s">
        <v>32</v>
      </c>
      <c r="AX214" s="15" t="s">
        <v>77</v>
      </c>
      <c r="AY214" s="198" t="s">
        <v>128</v>
      </c>
    </row>
    <row r="215" spans="1:65" s="13" customFormat="1" ht="11.25">
      <c r="B215" s="171"/>
      <c r="D215" s="162" t="s">
        <v>213</v>
      </c>
      <c r="E215" s="172" t="s">
        <v>1</v>
      </c>
      <c r="F215" s="173" t="s">
        <v>329</v>
      </c>
      <c r="H215" s="174">
        <v>46.1</v>
      </c>
      <c r="I215" s="175"/>
      <c r="L215" s="171"/>
      <c r="M215" s="176"/>
      <c r="N215" s="177"/>
      <c r="O215" s="177"/>
      <c r="P215" s="177"/>
      <c r="Q215" s="177"/>
      <c r="R215" s="177"/>
      <c r="S215" s="177"/>
      <c r="T215" s="178"/>
      <c r="AT215" s="172" t="s">
        <v>213</v>
      </c>
      <c r="AU215" s="172" t="s">
        <v>87</v>
      </c>
      <c r="AV215" s="13" t="s">
        <v>87</v>
      </c>
      <c r="AW215" s="13" t="s">
        <v>32</v>
      </c>
      <c r="AX215" s="13" t="s">
        <v>77</v>
      </c>
      <c r="AY215" s="172" t="s">
        <v>128</v>
      </c>
    </row>
    <row r="216" spans="1:65" s="13" customFormat="1" ht="11.25">
      <c r="B216" s="171"/>
      <c r="D216" s="162" t="s">
        <v>213</v>
      </c>
      <c r="E216" s="172" t="s">
        <v>1</v>
      </c>
      <c r="F216" s="173" t="s">
        <v>322</v>
      </c>
      <c r="H216" s="174">
        <v>26.7</v>
      </c>
      <c r="I216" s="175"/>
      <c r="L216" s="171"/>
      <c r="M216" s="176"/>
      <c r="N216" s="177"/>
      <c r="O216" s="177"/>
      <c r="P216" s="177"/>
      <c r="Q216" s="177"/>
      <c r="R216" s="177"/>
      <c r="S216" s="177"/>
      <c r="T216" s="178"/>
      <c r="AT216" s="172" t="s">
        <v>213</v>
      </c>
      <c r="AU216" s="172" t="s">
        <v>87</v>
      </c>
      <c r="AV216" s="13" t="s">
        <v>87</v>
      </c>
      <c r="AW216" s="13" t="s">
        <v>32</v>
      </c>
      <c r="AX216" s="13" t="s">
        <v>77</v>
      </c>
      <c r="AY216" s="172" t="s">
        <v>128</v>
      </c>
    </row>
    <row r="217" spans="1:65" s="15" customFormat="1" ht="11.25">
      <c r="B217" s="197"/>
      <c r="D217" s="162" t="s">
        <v>213</v>
      </c>
      <c r="E217" s="198" t="s">
        <v>1</v>
      </c>
      <c r="F217" s="199" t="s">
        <v>309</v>
      </c>
      <c r="H217" s="200">
        <v>72.8</v>
      </c>
      <c r="I217" s="201"/>
      <c r="L217" s="197"/>
      <c r="M217" s="202"/>
      <c r="N217" s="203"/>
      <c r="O217" s="203"/>
      <c r="P217" s="203"/>
      <c r="Q217" s="203"/>
      <c r="R217" s="203"/>
      <c r="S217" s="203"/>
      <c r="T217" s="204"/>
      <c r="AT217" s="198" t="s">
        <v>213</v>
      </c>
      <c r="AU217" s="198" t="s">
        <v>87</v>
      </c>
      <c r="AV217" s="15" t="s">
        <v>143</v>
      </c>
      <c r="AW217" s="15" t="s">
        <v>32</v>
      </c>
      <c r="AX217" s="15" t="s">
        <v>77</v>
      </c>
      <c r="AY217" s="198" t="s">
        <v>128</v>
      </c>
    </row>
    <row r="218" spans="1:65" s="14" customFormat="1" ht="11.25">
      <c r="B218" s="179"/>
      <c r="D218" s="162" t="s">
        <v>213</v>
      </c>
      <c r="E218" s="180" t="s">
        <v>1</v>
      </c>
      <c r="F218" s="181" t="s">
        <v>220</v>
      </c>
      <c r="H218" s="182">
        <v>194.79999999999998</v>
      </c>
      <c r="I218" s="183"/>
      <c r="L218" s="179"/>
      <c r="M218" s="184"/>
      <c r="N218" s="185"/>
      <c r="O218" s="185"/>
      <c r="P218" s="185"/>
      <c r="Q218" s="185"/>
      <c r="R218" s="185"/>
      <c r="S218" s="185"/>
      <c r="T218" s="186"/>
      <c r="AT218" s="180" t="s">
        <v>213</v>
      </c>
      <c r="AU218" s="180" t="s">
        <v>87</v>
      </c>
      <c r="AV218" s="14" t="s">
        <v>149</v>
      </c>
      <c r="AW218" s="14" t="s">
        <v>32</v>
      </c>
      <c r="AX218" s="14" t="s">
        <v>85</v>
      </c>
      <c r="AY218" s="180" t="s">
        <v>128</v>
      </c>
    </row>
    <row r="219" spans="1:65" s="2" customFormat="1" ht="33" customHeight="1">
      <c r="A219" s="32"/>
      <c r="B219" s="148"/>
      <c r="C219" s="149" t="s">
        <v>344</v>
      </c>
      <c r="D219" s="149" t="s">
        <v>131</v>
      </c>
      <c r="E219" s="150" t="s">
        <v>345</v>
      </c>
      <c r="F219" s="151" t="s">
        <v>346</v>
      </c>
      <c r="G219" s="152" t="s">
        <v>248</v>
      </c>
      <c r="H219" s="153">
        <v>225</v>
      </c>
      <c r="I219" s="154"/>
      <c r="J219" s="155">
        <f>ROUND(I219*H219,2)</f>
        <v>0</v>
      </c>
      <c r="K219" s="151" t="s">
        <v>135</v>
      </c>
      <c r="L219" s="33"/>
      <c r="M219" s="156" t="s">
        <v>1</v>
      </c>
      <c r="N219" s="157" t="s">
        <v>42</v>
      </c>
      <c r="O219" s="58"/>
      <c r="P219" s="158">
        <f>O219*H219</f>
        <v>0</v>
      </c>
      <c r="Q219" s="158">
        <v>2.0000000000000002E-5</v>
      </c>
      <c r="R219" s="158">
        <f>Q219*H219</f>
        <v>4.5000000000000005E-3</v>
      </c>
      <c r="S219" s="158">
        <v>0</v>
      </c>
      <c r="T219" s="15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60" t="s">
        <v>149</v>
      </c>
      <c r="AT219" s="160" t="s">
        <v>131</v>
      </c>
      <c r="AU219" s="160" t="s">
        <v>87</v>
      </c>
      <c r="AY219" s="17" t="s">
        <v>128</v>
      </c>
      <c r="BE219" s="161">
        <f>IF(N219="základní",J219,0)</f>
        <v>0</v>
      </c>
      <c r="BF219" s="161">
        <f>IF(N219="snížená",J219,0)</f>
        <v>0</v>
      </c>
      <c r="BG219" s="161">
        <f>IF(N219="zákl. přenesená",J219,0)</f>
        <v>0</v>
      </c>
      <c r="BH219" s="161">
        <f>IF(N219="sníž. přenesená",J219,0)</f>
        <v>0</v>
      </c>
      <c r="BI219" s="161">
        <f>IF(N219="nulová",J219,0)</f>
        <v>0</v>
      </c>
      <c r="BJ219" s="17" t="s">
        <v>85</v>
      </c>
      <c r="BK219" s="161">
        <f>ROUND(I219*H219,2)</f>
        <v>0</v>
      </c>
      <c r="BL219" s="17" t="s">
        <v>149</v>
      </c>
      <c r="BM219" s="160" t="s">
        <v>347</v>
      </c>
    </row>
    <row r="220" spans="1:65" s="13" customFormat="1" ht="11.25">
      <c r="B220" s="171"/>
      <c r="D220" s="162" t="s">
        <v>213</v>
      </c>
      <c r="E220" s="172" t="s">
        <v>1</v>
      </c>
      <c r="F220" s="173" t="s">
        <v>348</v>
      </c>
      <c r="H220" s="174">
        <v>145</v>
      </c>
      <c r="I220" s="175"/>
      <c r="L220" s="171"/>
      <c r="M220" s="176"/>
      <c r="N220" s="177"/>
      <c r="O220" s="177"/>
      <c r="P220" s="177"/>
      <c r="Q220" s="177"/>
      <c r="R220" s="177"/>
      <c r="S220" s="177"/>
      <c r="T220" s="178"/>
      <c r="AT220" s="172" t="s">
        <v>213</v>
      </c>
      <c r="AU220" s="172" t="s">
        <v>87</v>
      </c>
      <c r="AV220" s="13" t="s">
        <v>87</v>
      </c>
      <c r="AW220" s="13" t="s">
        <v>32</v>
      </c>
      <c r="AX220" s="13" t="s">
        <v>77</v>
      </c>
      <c r="AY220" s="172" t="s">
        <v>128</v>
      </c>
    </row>
    <row r="221" spans="1:65" s="13" customFormat="1" ht="11.25">
      <c r="B221" s="171"/>
      <c r="D221" s="162" t="s">
        <v>213</v>
      </c>
      <c r="E221" s="172" t="s">
        <v>1</v>
      </c>
      <c r="F221" s="173" t="s">
        <v>349</v>
      </c>
      <c r="H221" s="174">
        <v>80</v>
      </c>
      <c r="I221" s="175"/>
      <c r="L221" s="171"/>
      <c r="M221" s="176"/>
      <c r="N221" s="177"/>
      <c r="O221" s="177"/>
      <c r="P221" s="177"/>
      <c r="Q221" s="177"/>
      <c r="R221" s="177"/>
      <c r="S221" s="177"/>
      <c r="T221" s="178"/>
      <c r="AT221" s="172" t="s">
        <v>213</v>
      </c>
      <c r="AU221" s="172" t="s">
        <v>87</v>
      </c>
      <c r="AV221" s="13" t="s">
        <v>87</v>
      </c>
      <c r="AW221" s="13" t="s">
        <v>32</v>
      </c>
      <c r="AX221" s="13" t="s">
        <v>77</v>
      </c>
      <c r="AY221" s="172" t="s">
        <v>128</v>
      </c>
    </row>
    <row r="222" spans="1:65" s="14" customFormat="1" ht="11.25">
      <c r="B222" s="179"/>
      <c r="D222" s="162" t="s">
        <v>213</v>
      </c>
      <c r="E222" s="180" t="s">
        <v>1</v>
      </c>
      <c r="F222" s="181" t="s">
        <v>220</v>
      </c>
      <c r="H222" s="182">
        <v>225</v>
      </c>
      <c r="I222" s="183"/>
      <c r="L222" s="179"/>
      <c r="M222" s="184"/>
      <c r="N222" s="185"/>
      <c r="O222" s="185"/>
      <c r="P222" s="185"/>
      <c r="Q222" s="185"/>
      <c r="R222" s="185"/>
      <c r="S222" s="185"/>
      <c r="T222" s="186"/>
      <c r="AT222" s="180" t="s">
        <v>213</v>
      </c>
      <c r="AU222" s="180" t="s">
        <v>87</v>
      </c>
      <c r="AV222" s="14" t="s">
        <v>149</v>
      </c>
      <c r="AW222" s="14" t="s">
        <v>32</v>
      </c>
      <c r="AX222" s="14" t="s">
        <v>85</v>
      </c>
      <c r="AY222" s="180" t="s">
        <v>128</v>
      </c>
    </row>
    <row r="223" spans="1:65" s="2" customFormat="1" ht="21.75" customHeight="1">
      <c r="A223" s="32"/>
      <c r="B223" s="148"/>
      <c r="C223" s="149" t="s">
        <v>350</v>
      </c>
      <c r="D223" s="149" t="s">
        <v>131</v>
      </c>
      <c r="E223" s="150" t="s">
        <v>351</v>
      </c>
      <c r="F223" s="151" t="s">
        <v>352</v>
      </c>
      <c r="G223" s="152" t="s">
        <v>223</v>
      </c>
      <c r="H223" s="153">
        <v>1</v>
      </c>
      <c r="I223" s="154"/>
      <c r="J223" s="155">
        <f>ROUND(I223*H223,2)</f>
        <v>0</v>
      </c>
      <c r="K223" s="151" t="s">
        <v>135</v>
      </c>
      <c r="L223" s="33"/>
      <c r="M223" s="156" t="s">
        <v>1</v>
      </c>
      <c r="N223" s="157" t="s">
        <v>42</v>
      </c>
      <c r="O223" s="58"/>
      <c r="P223" s="158">
        <f>O223*H223</f>
        <v>0</v>
      </c>
      <c r="Q223" s="158">
        <v>4.684E-2</v>
      </c>
      <c r="R223" s="158">
        <f>Q223*H223</f>
        <v>4.684E-2</v>
      </c>
      <c r="S223" s="158">
        <v>0</v>
      </c>
      <c r="T223" s="15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60" t="s">
        <v>149</v>
      </c>
      <c r="AT223" s="160" t="s">
        <v>131</v>
      </c>
      <c r="AU223" s="160" t="s">
        <v>87</v>
      </c>
      <c r="AY223" s="17" t="s">
        <v>128</v>
      </c>
      <c r="BE223" s="161">
        <f>IF(N223="základní",J223,0)</f>
        <v>0</v>
      </c>
      <c r="BF223" s="161">
        <f>IF(N223="snížená",J223,0)</f>
        <v>0</v>
      </c>
      <c r="BG223" s="161">
        <f>IF(N223="zákl. přenesená",J223,0)</f>
        <v>0</v>
      </c>
      <c r="BH223" s="161">
        <f>IF(N223="sníž. přenesená",J223,0)</f>
        <v>0</v>
      </c>
      <c r="BI223" s="161">
        <f>IF(N223="nulová",J223,0)</f>
        <v>0</v>
      </c>
      <c r="BJ223" s="17" t="s">
        <v>85</v>
      </c>
      <c r="BK223" s="161">
        <f>ROUND(I223*H223,2)</f>
        <v>0</v>
      </c>
      <c r="BL223" s="17" t="s">
        <v>149</v>
      </c>
      <c r="BM223" s="160" t="s">
        <v>353</v>
      </c>
    </row>
    <row r="224" spans="1:65" s="13" customFormat="1" ht="11.25">
      <c r="B224" s="171"/>
      <c r="D224" s="162" t="s">
        <v>213</v>
      </c>
      <c r="E224" s="172" t="s">
        <v>1</v>
      </c>
      <c r="F224" s="173" t="s">
        <v>354</v>
      </c>
      <c r="H224" s="174">
        <v>1</v>
      </c>
      <c r="I224" s="175"/>
      <c r="L224" s="171"/>
      <c r="M224" s="176"/>
      <c r="N224" s="177"/>
      <c r="O224" s="177"/>
      <c r="P224" s="177"/>
      <c r="Q224" s="177"/>
      <c r="R224" s="177"/>
      <c r="S224" s="177"/>
      <c r="T224" s="178"/>
      <c r="AT224" s="172" t="s">
        <v>213</v>
      </c>
      <c r="AU224" s="172" t="s">
        <v>87</v>
      </c>
      <c r="AV224" s="13" t="s">
        <v>87</v>
      </c>
      <c r="AW224" s="13" t="s">
        <v>32</v>
      </c>
      <c r="AX224" s="13" t="s">
        <v>85</v>
      </c>
      <c r="AY224" s="172" t="s">
        <v>128</v>
      </c>
    </row>
    <row r="225" spans="1:65" s="2" customFormat="1" ht="37.9" customHeight="1">
      <c r="A225" s="32"/>
      <c r="B225" s="148"/>
      <c r="C225" s="187" t="s">
        <v>355</v>
      </c>
      <c r="D225" s="187" t="s">
        <v>225</v>
      </c>
      <c r="E225" s="188" t="s">
        <v>356</v>
      </c>
      <c r="F225" s="189" t="s">
        <v>357</v>
      </c>
      <c r="G225" s="190" t="s">
        <v>223</v>
      </c>
      <c r="H225" s="191">
        <v>1</v>
      </c>
      <c r="I225" s="192"/>
      <c r="J225" s="193">
        <f>ROUND(I225*H225,2)</f>
        <v>0</v>
      </c>
      <c r="K225" s="189" t="s">
        <v>1</v>
      </c>
      <c r="L225" s="194"/>
      <c r="M225" s="195" t="s">
        <v>1</v>
      </c>
      <c r="N225" s="196" t="s">
        <v>42</v>
      </c>
      <c r="O225" s="58"/>
      <c r="P225" s="158">
        <f>O225*H225</f>
        <v>0</v>
      </c>
      <c r="Q225" s="158">
        <v>1.272E-2</v>
      </c>
      <c r="R225" s="158">
        <f>Q225*H225</f>
        <v>1.272E-2</v>
      </c>
      <c r="S225" s="158">
        <v>0</v>
      </c>
      <c r="T225" s="159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60" t="s">
        <v>167</v>
      </c>
      <c r="AT225" s="160" t="s">
        <v>225</v>
      </c>
      <c r="AU225" s="160" t="s">
        <v>87</v>
      </c>
      <c r="AY225" s="17" t="s">
        <v>128</v>
      </c>
      <c r="BE225" s="161">
        <f>IF(N225="základní",J225,0)</f>
        <v>0</v>
      </c>
      <c r="BF225" s="161">
        <f>IF(N225="snížená",J225,0)</f>
        <v>0</v>
      </c>
      <c r="BG225" s="161">
        <f>IF(N225="zákl. přenesená",J225,0)</f>
        <v>0</v>
      </c>
      <c r="BH225" s="161">
        <f>IF(N225="sníž. přenesená",J225,0)</f>
        <v>0</v>
      </c>
      <c r="BI225" s="161">
        <f>IF(N225="nulová",J225,0)</f>
        <v>0</v>
      </c>
      <c r="BJ225" s="17" t="s">
        <v>85</v>
      </c>
      <c r="BK225" s="161">
        <f>ROUND(I225*H225,2)</f>
        <v>0</v>
      </c>
      <c r="BL225" s="17" t="s">
        <v>149</v>
      </c>
      <c r="BM225" s="160" t="s">
        <v>358</v>
      </c>
    </row>
    <row r="226" spans="1:65" s="2" customFormat="1" ht="19.5">
      <c r="A226" s="32"/>
      <c r="B226" s="33"/>
      <c r="C226" s="32"/>
      <c r="D226" s="162" t="s">
        <v>147</v>
      </c>
      <c r="E226" s="32"/>
      <c r="F226" s="163" t="s">
        <v>359</v>
      </c>
      <c r="G226" s="32"/>
      <c r="H226" s="32"/>
      <c r="I226" s="164"/>
      <c r="J226" s="32"/>
      <c r="K226" s="32"/>
      <c r="L226" s="33"/>
      <c r="M226" s="165"/>
      <c r="N226" s="166"/>
      <c r="O226" s="58"/>
      <c r="P226" s="58"/>
      <c r="Q226" s="58"/>
      <c r="R226" s="58"/>
      <c r="S226" s="58"/>
      <c r="T226" s="59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7" t="s">
        <v>147</v>
      </c>
      <c r="AU226" s="17" t="s">
        <v>87</v>
      </c>
    </row>
    <row r="227" spans="1:65" s="13" customFormat="1" ht="11.25">
      <c r="B227" s="171"/>
      <c r="D227" s="162" t="s">
        <v>213</v>
      </c>
      <c r="E227" s="172" t="s">
        <v>1</v>
      </c>
      <c r="F227" s="173" t="s">
        <v>360</v>
      </c>
      <c r="H227" s="174">
        <v>1</v>
      </c>
      <c r="I227" s="175"/>
      <c r="L227" s="171"/>
      <c r="M227" s="176"/>
      <c r="N227" s="177"/>
      <c r="O227" s="177"/>
      <c r="P227" s="177"/>
      <c r="Q227" s="177"/>
      <c r="R227" s="177"/>
      <c r="S227" s="177"/>
      <c r="T227" s="178"/>
      <c r="AT227" s="172" t="s">
        <v>213</v>
      </c>
      <c r="AU227" s="172" t="s">
        <v>87</v>
      </c>
      <c r="AV227" s="13" t="s">
        <v>87</v>
      </c>
      <c r="AW227" s="13" t="s">
        <v>32</v>
      </c>
      <c r="AX227" s="13" t="s">
        <v>85</v>
      </c>
      <c r="AY227" s="172" t="s">
        <v>128</v>
      </c>
    </row>
    <row r="228" spans="1:65" s="2" customFormat="1" ht="24.2" customHeight="1">
      <c r="A228" s="32"/>
      <c r="B228" s="148"/>
      <c r="C228" s="149" t="s">
        <v>361</v>
      </c>
      <c r="D228" s="149" t="s">
        <v>131</v>
      </c>
      <c r="E228" s="150" t="s">
        <v>362</v>
      </c>
      <c r="F228" s="151" t="s">
        <v>363</v>
      </c>
      <c r="G228" s="152" t="s">
        <v>223</v>
      </c>
      <c r="H228" s="153">
        <v>2</v>
      </c>
      <c r="I228" s="154"/>
      <c r="J228" s="155">
        <f>ROUND(I228*H228,2)</f>
        <v>0</v>
      </c>
      <c r="K228" s="151" t="s">
        <v>135</v>
      </c>
      <c r="L228" s="33"/>
      <c r="M228" s="156" t="s">
        <v>1</v>
      </c>
      <c r="N228" s="157" t="s">
        <v>42</v>
      </c>
      <c r="O228" s="58"/>
      <c r="P228" s="158">
        <f>O228*H228</f>
        <v>0</v>
      </c>
      <c r="Q228" s="158">
        <v>0.44169999999999998</v>
      </c>
      <c r="R228" s="158">
        <f>Q228*H228</f>
        <v>0.88339999999999996</v>
      </c>
      <c r="S228" s="158">
        <v>0</v>
      </c>
      <c r="T228" s="15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0" t="s">
        <v>149</v>
      </c>
      <c r="AT228" s="160" t="s">
        <v>131</v>
      </c>
      <c r="AU228" s="160" t="s">
        <v>87</v>
      </c>
      <c r="AY228" s="17" t="s">
        <v>128</v>
      </c>
      <c r="BE228" s="161">
        <f>IF(N228="základní",J228,0)</f>
        <v>0</v>
      </c>
      <c r="BF228" s="161">
        <f>IF(N228="snížená",J228,0)</f>
        <v>0</v>
      </c>
      <c r="BG228" s="161">
        <f>IF(N228="zákl. přenesená",J228,0)</f>
        <v>0</v>
      </c>
      <c r="BH228" s="161">
        <f>IF(N228="sníž. přenesená",J228,0)</f>
        <v>0</v>
      </c>
      <c r="BI228" s="161">
        <f>IF(N228="nulová",J228,0)</f>
        <v>0</v>
      </c>
      <c r="BJ228" s="17" t="s">
        <v>85</v>
      </c>
      <c r="BK228" s="161">
        <f>ROUND(I228*H228,2)</f>
        <v>0</v>
      </c>
      <c r="BL228" s="17" t="s">
        <v>149</v>
      </c>
      <c r="BM228" s="160" t="s">
        <v>364</v>
      </c>
    </row>
    <row r="229" spans="1:65" s="13" customFormat="1" ht="11.25">
      <c r="B229" s="171"/>
      <c r="D229" s="162" t="s">
        <v>213</v>
      </c>
      <c r="E229" s="172" t="s">
        <v>1</v>
      </c>
      <c r="F229" s="173" t="s">
        <v>234</v>
      </c>
      <c r="H229" s="174">
        <v>2</v>
      </c>
      <c r="I229" s="175"/>
      <c r="L229" s="171"/>
      <c r="M229" s="176"/>
      <c r="N229" s="177"/>
      <c r="O229" s="177"/>
      <c r="P229" s="177"/>
      <c r="Q229" s="177"/>
      <c r="R229" s="177"/>
      <c r="S229" s="177"/>
      <c r="T229" s="178"/>
      <c r="AT229" s="172" t="s">
        <v>213</v>
      </c>
      <c r="AU229" s="172" t="s">
        <v>87</v>
      </c>
      <c r="AV229" s="13" t="s">
        <v>87</v>
      </c>
      <c r="AW229" s="13" t="s">
        <v>32</v>
      </c>
      <c r="AX229" s="13" t="s">
        <v>85</v>
      </c>
      <c r="AY229" s="172" t="s">
        <v>128</v>
      </c>
    </row>
    <row r="230" spans="1:65" s="2" customFormat="1" ht="37.9" customHeight="1">
      <c r="A230" s="32"/>
      <c r="B230" s="148"/>
      <c r="C230" s="187" t="s">
        <v>365</v>
      </c>
      <c r="D230" s="187" t="s">
        <v>225</v>
      </c>
      <c r="E230" s="188" t="s">
        <v>366</v>
      </c>
      <c r="F230" s="189" t="s">
        <v>367</v>
      </c>
      <c r="G230" s="190" t="s">
        <v>223</v>
      </c>
      <c r="H230" s="191">
        <v>2</v>
      </c>
      <c r="I230" s="192"/>
      <c r="J230" s="193">
        <f>ROUND(I230*H230,2)</f>
        <v>0</v>
      </c>
      <c r="K230" s="189" t="s">
        <v>1</v>
      </c>
      <c r="L230" s="194"/>
      <c r="M230" s="195" t="s">
        <v>1</v>
      </c>
      <c r="N230" s="196" t="s">
        <v>42</v>
      </c>
      <c r="O230" s="58"/>
      <c r="P230" s="158">
        <f>O230*H230</f>
        <v>0</v>
      </c>
      <c r="Q230" s="158">
        <v>1.4579999999999999E-2</v>
      </c>
      <c r="R230" s="158">
        <f>Q230*H230</f>
        <v>2.9159999999999998E-2</v>
      </c>
      <c r="S230" s="158">
        <v>0</v>
      </c>
      <c r="T230" s="15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60" t="s">
        <v>167</v>
      </c>
      <c r="AT230" s="160" t="s">
        <v>225</v>
      </c>
      <c r="AU230" s="160" t="s">
        <v>87</v>
      </c>
      <c r="AY230" s="17" t="s">
        <v>128</v>
      </c>
      <c r="BE230" s="161">
        <f>IF(N230="základní",J230,0)</f>
        <v>0</v>
      </c>
      <c r="BF230" s="161">
        <f>IF(N230="snížená",J230,0)</f>
        <v>0</v>
      </c>
      <c r="BG230" s="161">
        <f>IF(N230="zákl. přenesená",J230,0)</f>
        <v>0</v>
      </c>
      <c r="BH230" s="161">
        <f>IF(N230="sníž. přenesená",J230,0)</f>
        <v>0</v>
      </c>
      <c r="BI230" s="161">
        <f>IF(N230="nulová",J230,0)</f>
        <v>0</v>
      </c>
      <c r="BJ230" s="17" t="s">
        <v>85</v>
      </c>
      <c r="BK230" s="161">
        <f>ROUND(I230*H230,2)</f>
        <v>0</v>
      </c>
      <c r="BL230" s="17" t="s">
        <v>149</v>
      </c>
      <c r="BM230" s="160" t="s">
        <v>368</v>
      </c>
    </row>
    <row r="231" spans="1:65" s="2" customFormat="1" ht="19.5">
      <c r="A231" s="32"/>
      <c r="B231" s="33"/>
      <c r="C231" s="32"/>
      <c r="D231" s="162" t="s">
        <v>147</v>
      </c>
      <c r="E231" s="32"/>
      <c r="F231" s="163" t="s">
        <v>369</v>
      </c>
      <c r="G231" s="32"/>
      <c r="H231" s="32"/>
      <c r="I231" s="164"/>
      <c r="J231" s="32"/>
      <c r="K231" s="32"/>
      <c r="L231" s="33"/>
      <c r="M231" s="165"/>
      <c r="N231" s="166"/>
      <c r="O231" s="58"/>
      <c r="P231" s="58"/>
      <c r="Q231" s="58"/>
      <c r="R231" s="58"/>
      <c r="S231" s="58"/>
      <c r="T231" s="59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147</v>
      </c>
      <c r="AU231" s="17" t="s">
        <v>87</v>
      </c>
    </row>
    <row r="232" spans="1:65" s="13" customFormat="1" ht="11.25">
      <c r="B232" s="171"/>
      <c r="D232" s="162" t="s">
        <v>213</v>
      </c>
      <c r="E232" s="172" t="s">
        <v>1</v>
      </c>
      <c r="F232" s="173" t="s">
        <v>370</v>
      </c>
      <c r="H232" s="174">
        <v>1</v>
      </c>
      <c r="I232" s="175"/>
      <c r="L232" s="171"/>
      <c r="M232" s="176"/>
      <c r="N232" s="177"/>
      <c r="O232" s="177"/>
      <c r="P232" s="177"/>
      <c r="Q232" s="177"/>
      <c r="R232" s="177"/>
      <c r="S232" s="177"/>
      <c r="T232" s="178"/>
      <c r="AT232" s="172" t="s">
        <v>213</v>
      </c>
      <c r="AU232" s="172" t="s">
        <v>87</v>
      </c>
      <c r="AV232" s="13" t="s">
        <v>87</v>
      </c>
      <c r="AW232" s="13" t="s">
        <v>32</v>
      </c>
      <c r="AX232" s="13" t="s">
        <v>77</v>
      </c>
      <c r="AY232" s="172" t="s">
        <v>128</v>
      </c>
    </row>
    <row r="233" spans="1:65" s="13" customFormat="1" ht="11.25">
      <c r="B233" s="171"/>
      <c r="D233" s="162" t="s">
        <v>213</v>
      </c>
      <c r="E233" s="172" t="s">
        <v>1</v>
      </c>
      <c r="F233" s="173" t="s">
        <v>371</v>
      </c>
      <c r="H233" s="174">
        <v>1</v>
      </c>
      <c r="I233" s="175"/>
      <c r="L233" s="171"/>
      <c r="M233" s="176"/>
      <c r="N233" s="177"/>
      <c r="O233" s="177"/>
      <c r="P233" s="177"/>
      <c r="Q233" s="177"/>
      <c r="R233" s="177"/>
      <c r="S233" s="177"/>
      <c r="T233" s="178"/>
      <c r="AT233" s="172" t="s">
        <v>213</v>
      </c>
      <c r="AU233" s="172" t="s">
        <v>87</v>
      </c>
      <c r="AV233" s="13" t="s">
        <v>87</v>
      </c>
      <c r="AW233" s="13" t="s">
        <v>32</v>
      </c>
      <c r="AX233" s="13" t="s">
        <v>77</v>
      </c>
      <c r="AY233" s="172" t="s">
        <v>128</v>
      </c>
    </row>
    <row r="234" spans="1:65" s="14" customFormat="1" ht="11.25">
      <c r="B234" s="179"/>
      <c r="D234" s="162" t="s">
        <v>213</v>
      </c>
      <c r="E234" s="180" t="s">
        <v>1</v>
      </c>
      <c r="F234" s="181" t="s">
        <v>220</v>
      </c>
      <c r="H234" s="182">
        <v>2</v>
      </c>
      <c r="I234" s="183"/>
      <c r="L234" s="179"/>
      <c r="M234" s="184"/>
      <c r="N234" s="185"/>
      <c r="O234" s="185"/>
      <c r="P234" s="185"/>
      <c r="Q234" s="185"/>
      <c r="R234" s="185"/>
      <c r="S234" s="185"/>
      <c r="T234" s="186"/>
      <c r="AT234" s="180" t="s">
        <v>213</v>
      </c>
      <c r="AU234" s="180" t="s">
        <v>87</v>
      </c>
      <c r="AV234" s="14" t="s">
        <v>149</v>
      </c>
      <c r="AW234" s="14" t="s">
        <v>32</v>
      </c>
      <c r="AX234" s="14" t="s">
        <v>85</v>
      </c>
      <c r="AY234" s="180" t="s">
        <v>128</v>
      </c>
    </row>
    <row r="235" spans="1:65" s="12" customFormat="1" ht="22.9" customHeight="1">
      <c r="B235" s="135"/>
      <c r="D235" s="136" t="s">
        <v>76</v>
      </c>
      <c r="E235" s="146" t="s">
        <v>372</v>
      </c>
      <c r="F235" s="146" t="s">
        <v>373</v>
      </c>
      <c r="I235" s="138"/>
      <c r="J235" s="147">
        <f>BK235</f>
        <v>0</v>
      </c>
      <c r="L235" s="135"/>
      <c r="M235" s="140"/>
      <c r="N235" s="141"/>
      <c r="O235" s="141"/>
      <c r="P235" s="142">
        <f>SUM(P236:P328)</f>
        <v>0</v>
      </c>
      <c r="Q235" s="141"/>
      <c r="R235" s="142">
        <f>SUM(R236:R328)</f>
        <v>12.167159729999996</v>
      </c>
      <c r="S235" s="141"/>
      <c r="T235" s="143">
        <f>SUM(T236:T328)</f>
        <v>0</v>
      </c>
      <c r="AR235" s="136" t="s">
        <v>85</v>
      </c>
      <c r="AT235" s="144" t="s">
        <v>76</v>
      </c>
      <c r="AU235" s="144" t="s">
        <v>85</v>
      </c>
      <c r="AY235" s="136" t="s">
        <v>128</v>
      </c>
      <c r="BK235" s="145">
        <f>SUM(BK236:BK328)</f>
        <v>0</v>
      </c>
    </row>
    <row r="236" spans="1:65" s="2" customFormat="1" ht="24.2" customHeight="1">
      <c r="A236" s="32"/>
      <c r="B236" s="148"/>
      <c r="C236" s="149" t="s">
        <v>374</v>
      </c>
      <c r="D236" s="149" t="s">
        <v>131</v>
      </c>
      <c r="E236" s="150" t="s">
        <v>375</v>
      </c>
      <c r="F236" s="151" t="s">
        <v>376</v>
      </c>
      <c r="G236" s="152" t="s">
        <v>223</v>
      </c>
      <c r="H236" s="153">
        <v>1</v>
      </c>
      <c r="I236" s="154"/>
      <c r="J236" s="155">
        <f>ROUND(I236*H236,2)</f>
        <v>0</v>
      </c>
      <c r="K236" s="151" t="s">
        <v>1</v>
      </c>
      <c r="L236" s="33"/>
      <c r="M236" s="156" t="s">
        <v>1</v>
      </c>
      <c r="N236" s="157" t="s">
        <v>42</v>
      </c>
      <c r="O236" s="58"/>
      <c r="P236" s="158">
        <f>O236*H236</f>
        <v>0</v>
      </c>
      <c r="Q236" s="158">
        <v>0</v>
      </c>
      <c r="R236" s="158">
        <f>Q236*H236</f>
        <v>0</v>
      </c>
      <c r="S236" s="158">
        <v>0</v>
      </c>
      <c r="T236" s="15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60" t="s">
        <v>149</v>
      </c>
      <c r="AT236" s="160" t="s">
        <v>131</v>
      </c>
      <c r="AU236" s="160" t="s">
        <v>87</v>
      </c>
      <c r="AY236" s="17" t="s">
        <v>128</v>
      </c>
      <c r="BE236" s="161">
        <f>IF(N236="základní",J236,0)</f>
        <v>0</v>
      </c>
      <c r="BF236" s="161">
        <f>IF(N236="snížená",J236,0)</f>
        <v>0</v>
      </c>
      <c r="BG236" s="161">
        <f>IF(N236="zákl. přenesená",J236,0)</f>
        <v>0</v>
      </c>
      <c r="BH236" s="161">
        <f>IF(N236="sníž. přenesená",J236,0)</f>
        <v>0</v>
      </c>
      <c r="BI236" s="161">
        <f>IF(N236="nulová",J236,0)</f>
        <v>0</v>
      </c>
      <c r="BJ236" s="17" t="s">
        <v>85</v>
      </c>
      <c r="BK236" s="161">
        <f>ROUND(I236*H236,2)</f>
        <v>0</v>
      </c>
      <c r="BL236" s="17" t="s">
        <v>149</v>
      </c>
      <c r="BM236" s="160" t="s">
        <v>377</v>
      </c>
    </row>
    <row r="237" spans="1:65" s="2" customFormat="1" ht="24.2" customHeight="1">
      <c r="A237" s="32"/>
      <c r="B237" s="148"/>
      <c r="C237" s="149" t="s">
        <v>378</v>
      </c>
      <c r="D237" s="149" t="s">
        <v>131</v>
      </c>
      <c r="E237" s="150" t="s">
        <v>379</v>
      </c>
      <c r="F237" s="151" t="s">
        <v>380</v>
      </c>
      <c r="G237" s="152" t="s">
        <v>217</v>
      </c>
      <c r="H237" s="153">
        <v>130</v>
      </c>
      <c r="I237" s="154"/>
      <c r="J237" s="155">
        <f>ROUND(I237*H237,2)</f>
        <v>0</v>
      </c>
      <c r="K237" s="151" t="s">
        <v>135</v>
      </c>
      <c r="L237" s="33"/>
      <c r="M237" s="156" t="s">
        <v>1</v>
      </c>
      <c r="N237" s="157" t="s">
        <v>42</v>
      </c>
      <c r="O237" s="58"/>
      <c r="P237" s="158">
        <f>O237*H237</f>
        <v>0</v>
      </c>
      <c r="Q237" s="158">
        <v>1.7000000000000001E-2</v>
      </c>
      <c r="R237" s="158">
        <f>Q237*H237</f>
        <v>2.21</v>
      </c>
      <c r="S237" s="158">
        <v>0</v>
      </c>
      <c r="T237" s="15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60" t="s">
        <v>149</v>
      </c>
      <c r="AT237" s="160" t="s">
        <v>131</v>
      </c>
      <c r="AU237" s="160" t="s">
        <v>87</v>
      </c>
      <c r="AY237" s="17" t="s">
        <v>128</v>
      </c>
      <c r="BE237" s="161">
        <f>IF(N237="základní",J237,0)</f>
        <v>0</v>
      </c>
      <c r="BF237" s="161">
        <f>IF(N237="snížená",J237,0)</f>
        <v>0</v>
      </c>
      <c r="BG237" s="161">
        <f>IF(N237="zákl. přenesená",J237,0)</f>
        <v>0</v>
      </c>
      <c r="BH237" s="161">
        <f>IF(N237="sníž. přenesená",J237,0)</f>
        <v>0</v>
      </c>
      <c r="BI237" s="161">
        <f>IF(N237="nulová",J237,0)</f>
        <v>0</v>
      </c>
      <c r="BJ237" s="17" t="s">
        <v>85</v>
      </c>
      <c r="BK237" s="161">
        <f>ROUND(I237*H237,2)</f>
        <v>0</v>
      </c>
      <c r="BL237" s="17" t="s">
        <v>149</v>
      </c>
      <c r="BM237" s="160" t="s">
        <v>381</v>
      </c>
    </row>
    <row r="238" spans="1:65" s="13" customFormat="1" ht="11.25">
      <c r="B238" s="171"/>
      <c r="D238" s="162" t="s">
        <v>213</v>
      </c>
      <c r="E238" s="172" t="s">
        <v>1</v>
      </c>
      <c r="F238" s="173" t="s">
        <v>382</v>
      </c>
      <c r="H238" s="174">
        <v>82</v>
      </c>
      <c r="I238" s="175"/>
      <c r="L238" s="171"/>
      <c r="M238" s="176"/>
      <c r="N238" s="177"/>
      <c r="O238" s="177"/>
      <c r="P238" s="177"/>
      <c r="Q238" s="177"/>
      <c r="R238" s="177"/>
      <c r="S238" s="177"/>
      <c r="T238" s="178"/>
      <c r="AT238" s="172" t="s">
        <v>213</v>
      </c>
      <c r="AU238" s="172" t="s">
        <v>87</v>
      </c>
      <c r="AV238" s="13" t="s">
        <v>87</v>
      </c>
      <c r="AW238" s="13" t="s">
        <v>32</v>
      </c>
      <c r="AX238" s="13" t="s">
        <v>77</v>
      </c>
      <c r="AY238" s="172" t="s">
        <v>128</v>
      </c>
    </row>
    <row r="239" spans="1:65" s="13" customFormat="1" ht="11.25">
      <c r="B239" s="171"/>
      <c r="D239" s="162" t="s">
        <v>213</v>
      </c>
      <c r="E239" s="172" t="s">
        <v>1</v>
      </c>
      <c r="F239" s="173" t="s">
        <v>383</v>
      </c>
      <c r="H239" s="174">
        <v>48</v>
      </c>
      <c r="I239" s="175"/>
      <c r="L239" s="171"/>
      <c r="M239" s="176"/>
      <c r="N239" s="177"/>
      <c r="O239" s="177"/>
      <c r="P239" s="177"/>
      <c r="Q239" s="177"/>
      <c r="R239" s="177"/>
      <c r="S239" s="177"/>
      <c r="T239" s="178"/>
      <c r="AT239" s="172" t="s">
        <v>213</v>
      </c>
      <c r="AU239" s="172" t="s">
        <v>87</v>
      </c>
      <c r="AV239" s="13" t="s">
        <v>87</v>
      </c>
      <c r="AW239" s="13" t="s">
        <v>32</v>
      </c>
      <c r="AX239" s="13" t="s">
        <v>77</v>
      </c>
      <c r="AY239" s="172" t="s">
        <v>128</v>
      </c>
    </row>
    <row r="240" spans="1:65" s="14" customFormat="1" ht="11.25">
      <c r="B240" s="179"/>
      <c r="D240" s="162" t="s">
        <v>213</v>
      </c>
      <c r="E240" s="180" t="s">
        <v>1</v>
      </c>
      <c r="F240" s="181" t="s">
        <v>220</v>
      </c>
      <c r="H240" s="182">
        <v>130</v>
      </c>
      <c r="I240" s="183"/>
      <c r="L240" s="179"/>
      <c r="M240" s="184"/>
      <c r="N240" s="185"/>
      <c r="O240" s="185"/>
      <c r="P240" s="185"/>
      <c r="Q240" s="185"/>
      <c r="R240" s="185"/>
      <c r="S240" s="185"/>
      <c r="T240" s="186"/>
      <c r="AT240" s="180" t="s">
        <v>213</v>
      </c>
      <c r="AU240" s="180" t="s">
        <v>87</v>
      </c>
      <c r="AV240" s="14" t="s">
        <v>149</v>
      </c>
      <c r="AW240" s="14" t="s">
        <v>32</v>
      </c>
      <c r="AX240" s="14" t="s">
        <v>85</v>
      </c>
      <c r="AY240" s="180" t="s">
        <v>128</v>
      </c>
    </row>
    <row r="241" spans="1:65" s="2" customFormat="1" ht="16.5" customHeight="1">
      <c r="A241" s="32"/>
      <c r="B241" s="148"/>
      <c r="C241" s="149" t="s">
        <v>384</v>
      </c>
      <c r="D241" s="149" t="s">
        <v>131</v>
      </c>
      <c r="E241" s="150" t="s">
        <v>385</v>
      </c>
      <c r="F241" s="151" t="s">
        <v>386</v>
      </c>
      <c r="G241" s="152" t="s">
        <v>217</v>
      </c>
      <c r="H241" s="153">
        <v>20</v>
      </c>
      <c r="I241" s="154"/>
      <c r="J241" s="155">
        <f>ROUND(I241*H241,2)</f>
        <v>0</v>
      </c>
      <c r="K241" s="151" t="s">
        <v>1</v>
      </c>
      <c r="L241" s="33"/>
      <c r="M241" s="156" t="s">
        <v>1</v>
      </c>
      <c r="N241" s="157" t="s">
        <v>42</v>
      </c>
      <c r="O241" s="58"/>
      <c r="P241" s="158">
        <f>O241*H241</f>
        <v>0</v>
      </c>
      <c r="Q241" s="158">
        <v>3.2730000000000002E-2</v>
      </c>
      <c r="R241" s="158">
        <f>Q241*H241</f>
        <v>0.65460000000000007</v>
      </c>
      <c r="S241" s="158">
        <v>0</v>
      </c>
      <c r="T241" s="15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60" t="s">
        <v>149</v>
      </c>
      <c r="AT241" s="160" t="s">
        <v>131</v>
      </c>
      <c r="AU241" s="160" t="s">
        <v>87</v>
      </c>
      <c r="AY241" s="17" t="s">
        <v>128</v>
      </c>
      <c r="BE241" s="161">
        <f>IF(N241="základní",J241,0)</f>
        <v>0</v>
      </c>
      <c r="BF241" s="161">
        <f>IF(N241="snížená",J241,0)</f>
        <v>0</v>
      </c>
      <c r="BG241" s="161">
        <f>IF(N241="zákl. přenesená",J241,0)</f>
        <v>0</v>
      </c>
      <c r="BH241" s="161">
        <f>IF(N241="sníž. přenesená",J241,0)</f>
        <v>0</v>
      </c>
      <c r="BI241" s="161">
        <f>IF(N241="nulová",J241,0)</f>
        <v>0</v>
      </c>
      <c r="BJ241" s="17" t="s">
        <v>85</v>
      </c>
      <c r="BK241" s="161">
        <f>ROUND(I241*H241,2)</f>
        <v>0</v>
      </c>
      <c r="BL241" s="17" t="s">
        <v>149</v>
      </c>
      <c r="BM241" s="160" t="s">
        <v>387</v>
      </c>
    </row>
    <row r="242" spans="1:65" s="13" customFormat="1" ht="11.25">
      <c r="B242" s="171"/>
      <c r="D242" s="162" t="s">
        <v>213</v>
      </c>
      <c r="E242" s="172" t="s">
        <v>1</v>
      </c>
      <c r="F242" s="173" t="s">
        <v>388</v>
      </c>
      <c r="H242" s="174">
        <v>7.92</v>
      </c>
      <c r="I242" s="175"/>
      <c r="L242" s="171"/>
      <c r="M242" s="176"/>
      <c r="N242" s="177"/>
      <c r="O242" s="177"/>
      <c r="P242" s="177"/>
      <c r="Q242" s="177"/>
      <c r="R242" s="177"/>
      <c r="S242" s="177"/>
      <c r="T242" s="178"/>
      <c r="AT242" s="172" t="s">
        <v>213</v>
      </c>
      <c r="AU242" s="172" t="s">
        <v>87</v>
      </c>
      <c r="AV242" s="13" t="s">
        <v>87</v>
      </c>
      <c r="AW242" s="13" t="s">
        <v>32</v>
      </c>
      <c r="AX242" s="13" t="s">
        <v>77</v>
      </c>
      <c r="AY242" s="172" t="s">
        <v>128</v>
      </c>
    </row>
    <row r="243" spans="1:65" s="13" customFormat="1" ht="11.25">
      <c r="B243" s="171"/>
      <c r="D243" s="162" t="s">
        <v>213</v>
      </c>
      <c r="E243" s="172" t="s">
        <v>1</v>
      </c>
      <c r="F243" s="173" t="s">
        <v>389</v>
      </c>
      <c r="H243" s="174">
        <v>3.78</v>
      </c>
      <c r="I243" s="175"/>
      <c r="L243" s="171"/>
      <c r="M243" s="176"/>
      <c r="N243" s="177"/>
      <c r="O243" s="177"/>
      <c r="P243" s="177"/>
      <c r="Q243" s="177"/>
      <c r="R243" s="177"/>
      <c r="S243" s="177"/>
      <c r="T243" s="178"/>
      <c r="AT243" s="172" t="s">
        <v>213</v>
      </c>
      <c r="AU243" s="172" t="s">
        <v>87</v>
      </c>
      <c r="AV243" s="13" t="s">
        <v>87</v>
      </c>
      <c r="AW243" s="13" t="s">
        <v>32</v>
      </c>
      <c r="AX243" s="13" t="s">
        <v>77</v>
      </c>
      <c r="AY243" s="172" t="s">
        <v>128</v>
      </c>
    </row>
    <row r="244" spans="1:65" s="13" customFormat="1" ht="11.25">
      <c r="B244" s="171"/>
      <c r="D244" s="162" t="s">
        <v>213</v>
      </c>
      <c r="E244" s="172" t="s">
        <v>1</v>
      </c>
      <c r="F244" s="173" t="s">
        <v>390</v>
      </c>
      <c r="H244" s="174">
        <v>2.7</v>
      </c>
      <c r="I244" s="175"/>
      <c r="L244" s="171"/>
      <c r="M244" s="176"/>
      <c r="N244" s="177"/>
      <c r="O244" s="177"/>
      <c r="P244" s="177"/>
      <c r="Q244" s="177"/>
      <c r="R244" s="177"/>
      <c r="S244" s="177"/>
      <c r="T244" s="178"/>
      <c r="AT244" s="172" t="s">
        <v>213</v>
      </c>
      <c r="AU244" s="172" t="s">
        <v>87</v>
      </c>
      <c r="AV244" s="13" t="s">
        <v>87</v>
      </c>
      <c r="AW244" s="13" t="s">
        <v>32</v>
      </c>
      <c r="AX244" s="13" t="s">
        <v>77</v>
      </c>
      <c r="AY244" s="172" t="s">
        <v>128</v>
      </c>
    </row>
    <row r="245" spans="1:65" s="13" customFormat="1" ht="11.25">
      <c r="B245" s="171"/>
      <c r="D245" s="162" t="s">
        <v>213</v>
      </c>
      <c r="E245" s="172" t="s">
        <v>1</v>
      </c>
      <c r="F245" s="173" t="s">
        <v>391</v>
      </c>
      <c r="H245" s="174">
        <v>2.16</v>
      </c>
      <c r="I245" s="175"/>
      <c r="L245" s="171"/>
      <c r="M245" s="176"/>
      <c r="N245" s="177"/>
      <c r="O245" s="177"/>
      <c r="P245" s="177"/>
      <c r="Q245" s="177"/>
      <c r="R245" s="177"/>
      <c r="S245" s="177"/>
      <c r="T245" s="178"/>
      <c r="AT245" s="172" t="s">
        <v>213</v>
      </c>
      <c r="AU245" s="172" t="s">
        <v>87</v>
      </c>
      <c r="AV245" s="13" t="s">
        <v>87</v>
      </c>
      <c r="AW245" s="13" t="s">
        <v>32</v>
      </c>
      <c r="AX245" s="13" t="s">
        <v>77</v>
      </c>
      <c r="AY245" s="172" t="s">
        <v>128</v>
      </c>
    </row>
    <row r="246" spans="1:65" s="13" customFormat="1" ht="11.25">
      <c r="B246" s="171"/>
      <c r="D246" s="162" t="s">
        <v>213</v>
      </c>
      <c r="E246" s="172" t="s">
        <v>1</v>
      </c>
      <c r="F246" s="173" t="s">
        <v>392</v>
      </c>
      <c r="H246" s="174">
        <v>3.44</v>
      </c>
      <c r="I246" s="175"/>
      <c r="L246" s="171"/>
      <c r="M246" s="176"/>
      <c r="N246" s="177"/>
      <c r="O246" s="177"/>
      <c r="P246" s="177"/>
      <c r="Q246" s="177"/>
      <c r="R246" s="177"/>
      <c r="S246" s="177"/>
      <c r="T246" s="178"/>
      <c r="AT246" s="172" t="s">
        <v>213</v>
      </c>
      <c r="AU246" s="172" t="s">
        <v>87</v>
      </c>
      <c r="AV246" s="13" t="s">
        <v>87</v>
      </c>
      <c r="AW246" s="13" t="s">
        <v>32</v>
      </c>
      <c r="AX246" s="13" t="s">
        <v>77</v>
      </c>
      <c r="AY246" s="172" t="s">
        <v>128</v>
      </c>
    </row>
    <row r="247" spans="1:65" s="14" customFormat="1" ht="11.25">
      <c r="B247" s="179"/>
      <c r="D247" s="162" t="s">
        <v>213</v>
      </c>
      <c r="E247" s="180" t="s">
        <v>1</v>
      </c>
      <c r="F247" s="181" t="s">
        <v>220</v>
      </c>
      <c r="H247" s="182">
        <v>20</v>
      </c>
      <c r="I247" s="183"/>
      <c r="L247" s="179"/>
      <c r="M247" s="184"/>
      <c r="N247" s="185"/>
      <c r="O247" s="185"/>
      <c r="P247" s="185"/>
      <c r="Q247" s="185"/>
      <c r="R247" s="185"/>
      <c r="S247" s="185"/>
      <c r="T247" s="186"/>
      <c r="AT247" s="180" t="s">
        <v>213</v>
      </c>
      <c r="AU247" s="180" t="s">
        <v>87</v>
      </c>
      <c r="AV247" s="14" t="s">
        <v>149</v>
      </c>
      <c r="AW247" s="14" t="s">
        <v>32</v>
      </c>
      <c r="AX247" s="14" t="s">
        <v>85</v>
      </c>
      <c r="AY247" s="180" t="s">
        <v>128</v>
      </c>
    </row>
    <row r="248" spans="1:65" s="2" customFormat="1" ht="37.9" customHeight="1">
      <c r="A248" s="32"/>
      <c r="B248" s="148"/>
      <c r="C248" s="149" t="s">
        <v>393</v>
      </c>
      <c r="D248" s="149" t="s">
        <v>131</v>
      </c>
      <c r="E248" s="150" t="s">
        <v>394</v>
      </c>
      <c r="F248" s="151" t="s">
        <v>395</v>
      </c>
      <c r="G248" s="152" t="s">
        <v>217</v>
      </c>
      <c r="H248" s="153">
        <v>25.13</v>
      </c>
      <c r="I248" s="154"/>
      <c r="J248" s="155">
        <f>ROUND(I248*H248,2)</f>
        <v>0</v>
      </c>
      <c r="K248" s="151" t="s">
        <v>135</v>
      </c>
      <c r="L248" s="33"/>
      <c r="M248" s="156" t="s">
        <v>1</v>
      </c>
      <c r="N248" s="157" t="s">
        <v>42</v>
      </c>
      <c r="O248" s="58"/>
      <c r="P248" s="158">
        <f>O248*H248</f>
        <v>0</v>
      </c>
      <c r="Q248" s="158">
        <v>8.3899999999999999E-3</v>
      </c>
      <c r="R248" s="158">
        <f>Q248*H248</f>
        <v>0.21084069999999999</v>
      </c>
      <c r="S248" s="158">
        <v>0</v>
      </c>
      <c r="T248" s="159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60" t="s">
        <v>149</v>
      </c>
      <c r="AT248" s="160" t="s">
        <v>131</v>
      </c>
      <c r="AU248" s="160" t="s">
        <v>87</v>
      </c>
      <c r="AY248" s="17" t="s">
        <v>128</v>
      </c>
      <c r="BE248" s="161">
        <f>IF(N248="základní",J248,0)</f>
        <v>0</v>
      </c>
      <c r="BF248" s="161">
        <f>IF(N248="snížená",J248,0)</f>
        <v>0</v>
      </c>
      <c r="BG248" s="161">
        <f>IF(N248="zákl. přenesená",J248,0)</f>
        <v>0</v>
      </c>
      <c r="BH248" s="161">
        <f>IF(N248="sníž. přenesená",J248,0)</f>
        <v>0</v>
      </c>
      <c r="BI248" s="161">
        <f>IF(N248="nulová",J248,0)</f>
        <v>0</v>
      </c>
      <c r="BJ248" s="17" t="s">
        <v>85</v>
      </c>
      <c r="BK248" s="161">
        <f>ROUND(I248*H248,2)</f>
        <v>0</v>
      </c>
      <c r="BL248" s="17" t="s">
        <v>149</v>
      </c>
      <c r="BM248" s="160" t="s">
        <v>396</v>
      </c>
    </row>
    <row r="249" spans="1:65" s="13" customFormat="1" ht="11.25">
      <c r="B249" s="171"/>
      <c r="D249" s="162" t="s">
        <v>213</v>
      </c>
      <c r="E249" s="172" t="s">
        <v>1</v>
      </c>
      <c r="F249" s="173" t="s">
        <v>397</v>
      </c>
      <c r="H249" s="174">
        <v>11.07</v>
      </c>
      <c r="I249" s="175"/>
      <c r="L249" s="171"/>
      <c r="M249" s="176"/>
      <c r="N249" s="177"/>
      <c r="O249" s="177"/>
      <c r="P249" s="177"/>
      <c r="Q249" s="177"/>
      <c r="R249" s="177"/>
      <c r="S249" s="177"/>
      <c r="T249" s="178"/>
      <c r="AT249" s="172" t="s">
        <v>213</v>
      </c>
      <c r="AU249" s="172" t="s">
        <v>87</v>
      </c>
      <c r="AV249" s="13" t="s">
        <v>87</v>
      </c>
      <c r="AW249" s="13" t="s">
        <v>32</v>
      </c>
      <c r="AX249" s="13" t="s">
        <v>77</v>
      </c>
      <c r="AY249" s="172" t="s">
        <v>128</v>
      </c>
    </row>
    <row r="250" spans="1:65" s="13" customFormat="1" ht="11.25">
      <c r="B250" s="171"/>
      <c r="D250" s="162" t="s">
        <v>213</v>
      </c>
      <c r="E250" s="172" t="s">
        <v>1</v>
      </c>
      <c r="F250" s="173" t="s">
        <v>398</v>
      </c>
      <c r="H250" s="174">
        <v>14.06</v>
      </c>
      <c r="I250" s="175"/>
      <c r="L250" s="171"/>
      <c r="M250" s="176"/>
      <c r="N250" s="177"/>
      <c r="O250" s="177"/>
      <c r="P250" s="177"/>
      <c r="Q250" s="177"/>
      <c r="R250" s="177"/>
      <c r="S250" s="177"/>
      <c r="T250" s="178"/>
      <c r="AT250" s="172" t="s">
        <v>213</v>
      </c>
      <c r="AU250" s="172" t="s">
        <v>87</v>
      </c>
      <c r="AV250" s="13" t="s">
        <v>87</v>
      </c>
      <c r="AW250" s="13" t="s">
        <v>32</v>
      </c>
      <c r="AX250" s="13" t="s">
        <v>77</v>
      </c>
      <c r="AY250" s="172" t="s">
        <v>128</v>
      </c>
    </row>
    <row r="251" spans="1:65" s="14" customFormat="1" ht="11.25">
      <c r="B251" s="179"/>
      <c r="D251" s="162" t="s">
        <v>213</v>
      </c>
      <c r="E251" s="180" t="s">
        <v>1</v>
      </c>
      <c r="F251" s="181" t="s">
        <v>220</v>
      </c>
      <c r="H251" s="182">
        <v>25.130000000000003</v>
      </c>
      <c r="I251" s="183"/>
      <c r="L251" s="179"/>
      <c r="M251" s="184"/>
      <c r="N251" s="185"/>
      <c r="O251" s="185"/>
      <c r="P251" s="185"/>
      <c r="Q251" s="185"/>
      <c r="R251" s="185"/>
      <c r="S251" s="185"/>
      <c r="T251" s="186"/>
      <c r="AT251" s="180" t="s">
        <v>213</v>
      </c>
      <c r="AU251" s="180" t="s">
        <v>87</v>
      </c>
      <c r="AV251" s="14" t="s">
        <v>149</v>
      </c>
      <c r="AW251" s="14" t="s">
        <v>32</v>
      </c>
      <c r="AX251" s="14" t="s">
        <v>85</v>
      </c>
      <c r="AY251" s="180" t="s">
        <v>128</v>
      </c>
    </row>
    <row r="252" spans="1:65" s="2" customFormat="1" ht="24.2" customHeight="1">
      <c r="A252" s="32"/>
      <c r="B252" s="148"/>
      <c r="C252" s="187" t="s">
        <v>399</v>
      </c>
      <c r="D252" s="187" t="s">
        <v>225</v>
      </c>
      <c r="E252" s="188" t="s">
        <v>400</v>
      </c>
      <c r="F252" s="189" t="s">
        <v>401</v>
      </c>
      <c r="G252" s="190" t="s">
        <v>217</v>
      </c>
      <c r="H252" s="191">
        <v>26.387</v>
      </c>
      <c r="I252" s="192"/>
      <c r="J252" s="193">
        <f>ROUND(I252*H252,2)</f>
        <v>0</v>
      </c>
      <c r="K252" s="189" t="s">
        <v>135</v>
      </c>
      <c r="L252" s="194"/>
      <c r="M252" s="195" t="s">
        <v>1</v>
      </c>
      <c r="N252" s="196" t="s">
        <v>42</v>
      </c>
      <c r="O252" s="58"/>
      <c r="P252" s="158">
        <f>O252*H252</f>
        <v>0</v>
      </c>
      <c r="Q252" s="158">
        <v>8.9999999999999998E-4</v>
      </c>
      <c r="R252" s="158">
        <f>Q252*H252</f>
        <v>2.37483E-2</v>
      </c>
      <c r="S252" s="158">
        <v>0</v>
      </c>
      <c r="T252" s="159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60" t="s">
        <v>167</v>
      </c>
      <c r="AT252" s="160" t="s">
        <v>225</v>
      </c>
      <c r="AU252" s="160" t="s">
        <v>87</v>
      </c>
      <c r="AY252" s="17" t="s">
        <v>128</v>
      </c>
      <c r="BE252" s="161">
        <f>IF(N252="základní",J252,0)</f>
        <v>0</v>
      </c>
      <c r="BF252" s="161">
        <f>IF(N252="snížená",J252,0)</f>
        <v>0</v>
      </c>
      <c r="BG252" s="161">
        <f>IF(N252="zákl. přenesená",J252,0)</f>
        <v>0</v>
      </c>
      <c r="BH252" s="161">
        <f>IF(N252="sníž. přenesená",J252,0)</f>
        <v>0</v>
      </c>
      <c r="BI252" s="161">
        <f>IF(N252="nulová",J252,0)</f>
        <v>0</v>
      </c>
      <c r="BJ252" s="17" t="s">
        <v>85</v>
      </c>
      <c r="BK252" s="161">
        <f>ROUND(I252*H252,2)</f>
        <v>0</v>
      </c>
      <c r="BL252" s="17" t="s">
        <v>149</v>
      </c>
      <c r="BM252" s="160" t="s">
        <v>402</v>
      </c>
    </row>
    <row r="253" spans="1:65" s="13" customFormat="1" ht="11.25">
      <c r="B253" s="171"/>
      <c r="D253" s="162" t="s">
        <v>213</v>
      </c>
      <c r="E253" s="172" t="s">
        <v>1</v>
      </c>
      <c r="F253" s="173" t="s">
        <v>403</v>
      </c>
      <c r="H253" s="174">
        <v>26.387</v>
      </c>
      <c r="I253" s="175"/>
      <c r="L253" s="171"/>
      <c r="M253" s="176"/>
      <c r="N253" s="177"/>
      <c r="O253" s="177"/>
      <c r="P253" s="177"/>
      <c r="Q253" s="177"/>
      <c r="R253" s="177"/>
      <c r="S253" s="177"/>
      <c r="T253" s="178"/>
      <c r="AT253" s="172" t="s">
        <v>213</v>
      </c>
      <c r="AU253" s="172" t="s">
        <v>87</v>
      </c>
      <c r="AV253" s="13" t="s">
        <v>87</v>
      </c>
      <c r="AW253" s="13" t="s">
        <v>32</v>
      </c>
      <c r="AX253" s="13" t="s">
        <v>85</v>
      </c>
      <c r="AY253" s="172" t="s">
        <v>128</v>
      </c>
    </row>
    <row r="254" spans="1:65" s="2" customFormat="1" ht="49.15" customHeight="1">
      <c r="A254" s="32"/>
      <c r="B254" s="148"/>
      <c r="C254" s="149" t="s">
        <v>404</v>
      </c>
      <c r="D254" s="149" t="s">
        <v>131</v>
      </c>
      <c r="E254" s="150" t="s">
        <v>405</v>
      </c>
      <c r="F254" s="151" t="s">
        <v>406</v>
      </c>
      <c r="G254" s="152" t="s">
        <v>217</v>
      </c>
      <c r="H254" s="153">
        <v>136.63999999999999</v>
      </c>
      <c r="I254" s="154"/>
      <c r="J254" s="155">
        <f>ROUND(I254*H254,2)</f>
        <v>0</v>
      </c>
      <c r="K254" s="151" t="s">
        <v>135</v>
      </c>
      <c r="L254" s="33"/>
      <c r="M254" s="156" t="s">
        <v>1</v>
      </c>
      <c r="N254" s="157" t="s">
        <v>42</v>
      </c>
      <c r="O254" s="58"/>
      <c r="P254" s="158">
        <f>O254*H254</f>
        <v>0</v>
      </c>
      <c r="Q254" s="158">
        <v>1.1599999999999999E-2</v>
      </c>
      <c r="R254" s="158">
        <f>Q254*H254</f>
        <v>1.5850239999999998</v>
      </c>
      <c r="S254" s="158">
        <v>0</v>
      </c>
      <c r="T254" s="159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60" t="s">
        <v>149</v>
      </c>
      <c r="AT254" s="160" t="s">
        <v>131</v>
      </c>
      <c r="AU254" s="160" t="s">
        <v>87</v>
      </c>
      <c r="AY254" s="17" t="s">
        <v>128</v>
      </c>
      <c r="BE254" s="161">
        <f>IF(N254="základní",J254,0)</f>
        <v>0</v>
      </c>
      <c r="BF254" s="161">
        <f>IF(N254="snížená",J254,0)</f>
        <v>0</v>
      </c>
      <c r="BG254" s="161">
        <f>IF(N254="zákl. přenesená",J254,0)</f>
        <v>0</v>
      </c>
      <c r="BH254" s="161">
        <f>IF(N254="sníž. přenesená",J254,0)</f>
        <v>0</v>
      </c>
      <c r="BI254" s="161">
        <f>IF(N254="nulová",J254,0)</f>
        <v>0</v>
      </c>
      <c r="BJ254" s="17" t="s">
        <v>85</v>
      </c>
      <c r="BK254" s="161">
        <f>ROUND(I254*H254,2)</f>
        <v>0</v>
      </c>
      <c r="BL254" s="17" t="s">
        <v>149</v>
      </c>
      <c r="BM254" s="160" t="s">
        <v>407</v>
      </c>
    </row>
    <row r="255" spans="1:65" s="13" customFormat="1" ht="11.25">
      <c r="B255" s="171"/>
      <c r="D255" s="162" t="s">
        <v>213</v>
      </c>
      <c r="E255" s="172" t="s">
        <v>1</v>
      </c>
      <c r="F255" s="173" t="s">
        <v>408</v>
      </c>
      <c r="H255" s="174">
        <v>136.63999999999999</v>
      </c>
      <c r="I255" s="175"/>
      <c r="L255" s="171"/>
      <c r="M255" s="176"/>
      <c r="N255" s="177"/>
      <c r="O255" s="177"/>
      <c r="P255" s="177"/>
      <c r="Q255" s="177"/>
      <c r="R255" s="177"/>
      <c r="S255" s="177"/>
      <c r="T255" s="178"/>
      <c r="AT255" s="172" t="s">
        <v>213</v>
      </c>
      <c r="AU255" s="172" t="s">
        <v>87</v>
      </c>
      <c r="AV255" s="13" t="s">
        <v>87</v>
      </c>
      <c r="AW255" s="13" t="s">
        <v>32</v>
      </c>
      <c r="AX255" s="13" t="s">
        <v>77</v>
      </c>
      <c r="AY255" s="172" t="s">
        <v>128</v>
      </c>
    </row>
    <row r="256" spans="1:65" s="14" customFormat="1" ht="11.25">
      <c r="B256" s="179"/>
      <c r="D256" s="162" t="s">
        <v>213</v>
      </c>
      <c r="E256" s="180" t="s">
        <v>1</v>
      </c>
      <c r="F256" s="181" t="s">
        <v>220</v>
      </c>
      <c r="H256" s="182">
        <v>136.63999999999999</v>
      </c>
      <c r="I256" s="183"/>
      <c r="L256" s="179"/>
      <c r="M256" s="184"/>
      <c r="N256" s="185"/>
      <c r="O256" s="185"/>
      <c r="P256" s="185"/>
      <c r="Q256" s="185"/>
      <c r="R256" s="185"/>
      <c r="S256" s="185"/>
      <c r="T256" s="186"/>
      <c r="AT256" s="180" t="s">
        <v>213</v>
      </c>
      <c r="AU256" s="180" t="s">
        <v>87</v>
      </c>
      <c r="AV256" s="14" t="s">
        <v>149</v>
      </c>
      <c r="AW256" s="14" t="s">
        <v>32</v>
      </c>
      <c r="AX256" s="14" t="s">
        <v>85</v>
      </c>
      <c r="AY256" s="180" t="s">
        <v>128</v>
      </c>
    </row>
    <row r="257" spans="1:65" s="2" customFormat="1" ht="24.2" customHeight="1">
      <c r="A257" s="32"/>
      <c r="B257" s="148"/>
      <c r="C257" s="187" t="s">
        <v>409</v>
      </c>
      <c r="D257" s="187" t="s">
        <v>225</v>
      </c>
      <c r="E257" s="188" t="s">
        <v>410</v>
      </c>
      <c r="F257" s="189" t="s">
        <v>411</v>
      </c>
      <c r="G257" s="190" t="s">
        <v>217</v>
      </c>
      <c r="H257" s="191">
        <v>143.47200000000001</v>
      </c>
      <c r="I257" s="192"/>
      <c r="J257" s="193">
        <f>ROUND(I257*H257,2)</f>
        <v>0</v>
      </c>
      <c r="K257" s="189" t="s">
        <v>135</v>
      </c>
      <c r="L257" s="194"/>
      <c r="M257" s="195" t="s">
        <v>1</v>
      </c>
      <c r="N257" s="196" t="s">
        <v>42</v>
      </c>
      <c r="O257" s="58"/>
      <c r="P257" s="158">
        <f>O257*H257</f>
        <v>0</v>
      </c>
      <c r="Q257" s="158">
        <v>1.4999999999999999E-2</v>
      </c>
      <c r="R257" s="158">
        <f>Q257*H257</f>
        <v>2.1520800000000002</v>
      </c>
      <c r="S257" s="158">
        <v>0</v>
      </c>
      <c r="T257" s="159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60" t="s">
        <v>167</v>
      </c>
      <c r="AT257" s="160" t="s">
        <v>225</v>
      </c>
      <c r="AU257" s="160" t="s">
        <v>87</v>
      </c>
      <c r="AY257" s="17" t="s">
        <v>128</v>
      </c>
      <c r="BE257" s="161">
        <f>IF(N257="základní",J257,0)</f>
        <v>0</v>
      </c>
      <c r="BF257" s="161">
        <f>IF(N257="snížená",J257,0)</f>
        <v>0</v>
      </c>
      <c r="BG257" s="161">
        <f>IF(N257="zákl. přenesená",J257,0)</f>
        <v>0</v>
      </c>
      <c r="BH257" s="161">
        <f>IF(N257="sníž. přenesená",J257,0)</f>
        <v>0</v>
      </c>
      <c r="BI257" s="161">
        <f>IF(N257="nulová",J257,0)</f>
        <v>0</v>
      </c>
      <c r="BJ257" s="17" t="s">
        <v>85</v>
      </c>
      <c r="BK257" s="161">
        <f>ROUND(I257*H257,2)</f>
        <v>0</v>
      </c>
      <c r="BL257" s="17" t="s">
        <v>149</v>
      </c>
      <c r="BM257" s="160" t="s">
        <v>412</v>
      </c>
    </row>
    <row r="258" spans="1:65" s="13" customFormat="1" ht="11.25">
      <c r="B258" s="171"/>
      <c r="D258" s="162" t="s">
        <v>213</v>
      </c>
      <c r="E258" s="172" t="s">
        <v>1</v>
      </c>
      <c r="F258" s="173" t="s">
        <v>413</v>
      </c>
      <c r="H258" s="174">
        <v>143.47200000000001</v>
      </c>
      <c r="I258" s="175"/>
      <c r="L258" s="171"/>
      <c r="M258" s="176"/>
      <c r="N258" s="177"/>
      <c r="O258" s="177"/>
      <c r="P258" s="177"/>
      <c r="Q258" s="177"/>
      <c r="R258" s="177"/>
      <c r="S258" s="177"/>
      <c r="T258" s="178"/>
      <c r="AT258" s="172" t="s">
        <v>213</v>
      </c>
      <c r="AU258" s="172" t="s">
        <v>87</v>
      </c>
      <c r="AV258" s="13" t="s">
        <v>87</v>
      </c>
      <c r="AW258" s="13" t="s">
        <v>32</v>
      </c>
      <c r="AX258" s="13" t="s">
        <v>85</v>
      </c>
      <c r="AY258" s="172" t="s">
        <v>128</v>
      </c>
    </row>
    <row r="259" spans="1:65" s="2" customFormat="1" ht="37.9" customHeight="1">
      <c r="A259" s="32"/>
      <c r="B259" s="148"/>
      <c r="C259" s="149" t="s">
        <v>414</v>
      </c>
      <c r="D259" s="149" t="s">
        <v>131</v>
      </c>
      <c r="E259" s="150" t="s">
        <v>415</v>
      </c>
      <c r="F259" s="151" t="s">
        <v>416</v>
      </c>
      <c r="G259" s="152" t="s">
        <v>217</v>
      </c>
      <c r="H259" s="153">
        <v>17</v>
      </c>
      <c r="I259" s="154"/>
      <c r="J259" s="155">
        <f>ROUND(I259*H259,2)</f>
        <v>0</v>
      </c>
      <c r="K259" s="151" t="s">
        <v>135</v>
      </c>
      <c r="L259" s="33"/>
      <c r="M259" s="156" t="s">
        <v>1</v>
      </c>
      <c r="N259" s="157" t="s">
        <v>42</v>
      </c>
      <c r="O259" s="58"/>
      <c r="P259" s="158">
        <f>O259*H259</f>
        <v>0</v>
      </c>
      <c r="Q259" s="158">
        <v>8.3499999999999998E-3</v>
      </c>
      <c r="R259" s="158">
        <f>Q259*H259</f>
        <v>0.14194999999999999</v>
      </c>
      <c r="S259" s="158">
        <v>0</v>
      </c>
      <c r="T259" s="159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60" t="s">
        <v>149</v>
      </c>
      <c r="AT259" s="160" t="s">
        <v>131</v>
      </c>
      <c r="AU259" s="160" t="s">
        <v>87</v>
      </c>
      <c r="AY259" s="17" t="s">
        <v>128</v>
      </c>
      <c r="BE259" s="161">
        <f>IF(N259="základní",J259,0)</f>
        <v>0</v>
      </c>
      <c r="BF259" s="161">
        <f>IF(N259="snížená",J259,0)</f>
        <v>0</v>
      </c>
      <c r="BG259" s="161">
        <f>IF(N259="zákl. přenesená",J259,0)</f>
        <v>0</v>
      </c>
      <c r="BH259" s="161">
        <f>IF(N259="sníž. přenesená",J259,0)</f>
        <v>0</v>
      </c>
      <c r="BI259" s="161">
        <f>IF(N259="nulová",J259,0)</f>
        <v>0</v>
      </c>
      <c r="BJ259" s="17" t="s">
        <v>85</v>
      </c>
      <c r="BK259" s="161">
        <f>ROUND(I259*H259,2)</f>
        <v>0</v>
      </c>
      <c r="BL259" s="17" t="s">
        <v>149</v>
      </c>
      <c r="BM259" s="160" t="s">
        <v>417</v>
      </c>
    </row>
    <row r="260" spans="1:65" s="13" customFormat="1" ht="11.25">
      <c r="B260" s="171"/>
      <c r="D260" s="162" t="s">
        <v>213</v>
      </c>
      <c r="E260" s="172" t="s">
        <v>1</v>
      </c>
      <c r="F260" s="173" t="s">
        <v>418</v>
      </c>
      <c r="H260" s="174">
        <v>1.5</v>
      </c>
      <c r="I260" s="175"/>
      <c r="L260" s="171"/>
      <c r="M260" s="176"/>
      <c r="N260" s="177"/>
      <c r="O260" s="177"/>
      <c r="P260" s="177"/>
      <c r="Q260" s="177"/>
      <c r="R260" s="177"/>
      <c r="S260" s="177"/>
      <c r="T260" s="178"/>
      <c r="AT260" s="172" t="s">
        <v>213</v>
      </c>
      <c r="AU260" s="172" t="s">
        <v>87</v>
      </c>
      <c r="AV260" s="13" t="s">
        <v>87</v>
      </c>
      <c r="AW260" s="13" t="s">
        <v>32</v>
      </c>
      <c r="AX260" s="13" t="s">
        <v>77</v>
      </c>
      <c r="AY260" s="172" t="s">
        <v>128</v>
      </c>
    </row>
    <row r="261" spans="1:65" s="13" customFormat="1" ht="11.25">
      <c r="B261" s="171"/>
      <c r="D261" s="162" t="s">
        <v>213</v>
      </c>
      <c r="E261" s="172" t="s">
        <v>1</v>
      </c>
      <c r="F261" s="173" t="s">
        <v>419</v>
      </c>
      <c r="H261" s="174">
        <v>15.5</v>
      </c>
      <c r="I261" s="175"/>
      <c r="L261" s="171"/>
      <c r="M261" s="176"/>
      <c r="N261" s="177"/>
      <c r="O261" s="177"/>
      <c r="P261" s="177"/>
      <c r="Q261" s="177"/>
      <c r="R261" s="177"/>
      <c r="S261" s="177"/>
      <c r="T261" s="178"/>
      <c r="AT261" s="172" t="s">
        <v>213</v>
      </c>
      <c r="AU261" s="172" t="s">
        <v>87</v>
      </c>
      <c r="AV261" s="13" t="s">
        <v>87</v>
      </c>
      <c r="AW261" s="13" t="s">
        <v>32</v>
      </c>
      <c r="AX261" s="13" t="s">
        <v>77</v>
      </c>
      <c r="AY261" s="172" t="s">
        <v>128</v>
      </c>
    </row>
    <row r="262" spans="1:65" s="14" customFormat="1" ht="11.25">
      <c r="B262" s="179"/>
      <c r="D262" s="162" t="s">
        <v>213</v>
      </c>
      <c r="E262" s="180" t="s">
        <v>1</v>
      </c>
      <c r="F262" s="181" t="s">
        <v>220</v>
      </c>
      <c r="H262" s="182">
        <v>17</v>
      </c>
      <c r="I262" s="183"/>
      <c r="L262" s="179"/>
      <c r="M262" s="184"/>
      <c r="N262" s="185"/>
      <c r="O262" s="185"/>
      <c r="P262" s="185"/>
      <c r="Q262" s="185"/>
      <c r="R262" s="185"/>
      <c r="S262" s="185"/>
      <c r="T262" s="186"/>
      <c r="AT262" s="180" t="s">
        <v>213</v>
      </c>
      <c r="AU262" s="180" t="s">
        <v>87</v>
      </c>
      <c r="AV262" s="14" t="s">
        <v>149</v>
      </c>
      <c r="AW262" s="14" t="s">
        <v>32</v>
      </c>
      <c r="AX262" s="14" t="s">
        <v>85</v>
      </c>
      <c r="AY262" s="180" t="s">
        <v>128</v>
      </c>
    </row>
    <row r="263" spans="1:65" s="2" customFormat="1" ht="24.2" customHeight="1">
      <c r="A263" s="32"/>
      <c r="B263" s="148"/>
      <c r="C263" s="187" t="s">
        <v>420</v>
      </c>
      <c r="D263" s="187" t="s">
        <v>225</v>
      </c>
      <c r="E263" s="188" t="s">
        <v>421</v>
      </c>
      <c r="F263" s="189" t="s">
        <v>422</v>
      </c>
      <c r="G263" s="190" t="s">
        <v>217</v>
      </c>
      <c r="H263" s="191">
        <v>16.274999999999999</v>
      </c>
      <c r="I263" s="192"/>
      <c r="J263" s="193">
        <f>ROUND(I263*H263,2)</f>
        <v>0</v>
      </c>
      <c r="K263" s="189" t="s">
        <v>135</v>
      </c>
      <c r="L263" s="194"/>
      <c r="M263" s="195" t="s">
        <v>1</v>
      </c>
      <c r="N263" s="196" t="s">
        <v>42</v>
      </c>
      <c r="O263" s="58"/>
      <c r="P263" s="158">
        <f>O263*H263</f>
        <v>0</v>
      </c>
      <c r="Q263" s="158">
        <v>7.5000000000000002E-4</v>
      </c>
      <c r="R263" s="158">
        <f>Q263*H263</f>
        <v>1.2206249999999998E-2</v>
      </c>
      <c r="S263" s="158">
        <v>0</v>
      </c>
      <c r="T263" s="159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60" t="s">
        <v>167</v>
      </c>
      <c r="AT263" s="160" t="s">
        <v>225</v>
      </c>
      <c r="AU263" s="160" t="s">
        <v>87</v>
      </c>
      <c r="AY263" s="17" t="s">
        <v>128</v>
      </c>
      <c r="BE263" s="161">
        <f>IF(N263="základní",J263,0)</f>
        <v>0</v>
      </c>
      <c r="BF263" s="161">
        <f>IF(N263="snížená",J263,0)</f>
        <v>0</v>
      </c>
      <c r="BG263" s="161">
        <f>IF(N263="zákl. přenesená",J263,0)</f>
        <v>0</v>
      </c>
      <c r="BH263" s="161">
        <f>IF(N263="sníž. přenesená",J263,0)</f>
        <v>0</v>
      </c>
      <c r="BI263" s="161">
        <f>IF(N263="nulová",J263,0)</f>
        <v>0</v>
      </c>
      <c r="BJ263" s="17" t="s">
        <v>85</v>
      </c>
      <c r="BK263" s="161">
        <f>ROUND(I263*H263,2)</f>
        <v>0</v>
      </c>
      <c r="BL263" s="17" t="s">
        <v>149</v>
      </c>
      <c r="BM263" s="160" t="s">
        <v>423</v>
      </c>
    </row>
    <row r="264" spans="1:65" s="13" customFormat="1" ht="11.25">
      <c r="B264" s="171"/>
      <c r="D264" s="162" t="s">
        <v>213</v>
      </c>
      <c r="E264" s="172" t="s">
        <v>1</v>
      </c>
      <c r="F264" s="173" t="s">
        <v>424</v>
      </c>
      <c r="H264" s="174">
        <v>16.274999999999999</v>
      </c>
      <c r="I264" s="175"/>
      <c r="L264" s="171"/>
      <c r="M264" s="176"/>
      <c r="N264" s="177"/>
      <c r="O264" s="177"/>
      <c r="P264" s="177"/>
      <c r="Q264" s="177"/>
      <c r="R264" s="177"/>
      <c r="S264" s="177"/>
      <c r="T264" s="178"/>
      <c r="AT264" s="172" t="s">
        <v>213</v>
      </c>
      <c r="AU264" s="172" t="s">
        <v>87</v>
      </c>
      <c r="AV264" s="13" t="s">
        <v>87</v>
      </c>
      <c r="AW264" s="13" t="s">
        <v>32</v>
      </c>
      <c r="AX264" s="13" t="s">
        <v>85</v>
      </c>
      <c r="AY264" s="172" t="s">
        <v>128</v>
      </c>
    </row>
    <row r="265" spans="1:65" s="2" customFormat="1" ht="24.2" customHeight="1">
      <c r="A265" s="32"/>
      <c r="B265" s="148"/>
      <c r="C265" s="187" t="s">
        <v>425</v>
      </c>
      <c r="D265" s="187" t="s">
        <v>225</v>
      </c>
      <c r="E265" s="188" t="s">
        <v>400</v>
      </c>
      <c r="F265" s="189" t="s">
        <v>401</v>
      </c>
      <c r="G265" s="190" t="s">
        <v>217</v>
      </c>
      <c r="H265" s="191">
        <v>1.575</v>
      </c>
      <c r="I265" s="192"/>
      <c r="J265" s="193">
        <f>ROUND(I265*H265,2)</f>
        <v>0</v>
      </c>
      <c r="K265" s="189" t="s">
        <v>135</v>
      </c>
      <c r="L265" s="194"/>
      <c r="M265" s="195" t="s">
        <v>1</v>
      </c>
      <c r="N265" s="196" t="s">
        <v>42</v>
      </c>
      <c r="O265" s="58"/>
      <c r="P265" s="158">
        <f>O265*H265</f>
        <v>0</v>
      </c>
      <c r="Q265" s="158">
        <v>8.9999999999999998E-4</v>
      </c>
      <c r="R265" s="158">
        <f>Q265*H265</f>
        <v>1.4174999999999999E-3</v>
      </c>
      <c r="S265" s="158">
        <v>0</v>
      </c>
      <c r="T265" s="159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60" t="s">
        <v>167</v>
      </c>
      <c r="AT265" s="160" t="s">
        <v>225</v>
      </c>
      <c r="AU265" s="160" t="s">
        <v>87</v>
      </c>
      <c r="AY265" s="17" t="s">
        <v>128</v>
      </c>
      <c r="BE265" s="161">
        <f>IF(N265="základní",J265,0)</f>
        <v>0</v>
      </c>
      <c r="BF265" s="161">
        <f>IF(N265="snížená",J265,0)</f>
        <v>0</v>
      </c>
      <c r="BG265" s="161">
        <f>IF(N265="zákl. přenesená",J265,0)</f>
        <v>0</v>
      </c>
      <c r="BH265" s="161">
        <f>IF(N265="sníž. přenesená",J265,0)</f>
        <v>0</v>
      </c>
      <c r="BI265" s="161">
        <f>IF(N265="nulová",J265,0)</f>
        <v>0</v>
      </c>
      <c r="BJ265" s="17" t="s">
        <v>85</v>
      </c>
      <c r="BK265" s="161">
        <f>ROUND(I265*H265,2)</f>
        <v>0</v>
      </c>
      <c r="BL265" s="17" t="s">
        <v>149</v>
      </c>
      <c r="BM265" s="160" t="s">
        <v>426</v>
      </c>
    </row>
    <row r="266" spans="1:65" s="13" customFormat="1" ht="11.25">
      <c r="B266" s="171"/>
      <c r="D266" s="162" t="s">
        <v>213</v>
      </c>
      <c r="E266" s="172" t="s">
        <v>1</v>
      </c>
      <c r="F266" s="173" t="s">
        <v>427</v>
      </c>
      <c r="H266" s="174">
        <v>1.575</v>
      </c>
      <c r="I266" s="175"/>
      <c r="L266" s="171"/>
      <c r="M266" s="176"/>
      <c r="N266" s="177"/>
      <c r="O266" s="177"/>
      <c r="P266" s="177"/>
      <c r="Q266" s="177"/>
      <c r="R266" s="177"/>
      <c r="S266" s="177"/>
      <c r="T266" s="178"/>
      <c r="AT266" s="172" t="s">
        <v>213</v>
      </c>
      <c r="AU266" s="172" t="s">
        <v>87</v>
      </c>
      <c r="AV266" s="13" t="s">
        <v>87</v>
      </c>
      <c r="AW266" s="13" t="s">
        <v>32</v>
      </c>
      <c r="AX266" s="13" t="s">
        <v>85</v>
      </c>
      <c r="AY266" s="172" t="s">
        <v>128</v>
      </c>
    </row>
    <row r="267" spans="1:65" s="2" customFormat="1" ht="37.9" customHeight="1">
      <c r="A267" s="32"/>
      <c r="B267" s="148"/>
      <c r="C267" s="149" t="s">
        <v>428</v>
      </c>
      <c r="D267" s="149" t="s">
        <v>131</v>
      </c>
      <c r="E267" s="150" t="s">
        <v>429</v>
      </c>
      <c r="F267" s="151" t="s">
        <v>430</v>
      </c>
      <c r="G267" s="152" t="s">
        <v>217</v>
      </c>
      <c r="H267" s="153">
        <v>2.0499999999999998</v>
      </c>
      <c r="I267" s="154"/>
      <c r="J267" s="155">
        <f>ROUND(I267*H267,2)</f>
        <v>0</v>
      </c>
      <c r="K267" s="151" t="s">
        <v>135</v>
      </c>
      <c r="L267" s="33"/>
      <c r="M267" s="156" t="s">
        <v>1</v>
      </c>
      <c r="N267" s="157" t="s">
        <v>42</v>
      </c>
      <c r="O267" s="58"/>
      <c r="P267" s="158">
        <f>O267*H267</f>
        <v>0</v>
      </c>
      <c r="Q267" s="158">
        <v>8.3499999999999998E-3</v>
      </c>
      <c r="R267" s="158">
        <f>Q267*H267</f>
        <v>1.7117499999999997E-2</v>
      </c>
      <c r="S267" s="158">
        <v>0</v>
      </c>
      <c r="T267" s="159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60" t="s">
        <v>149</v>
      </c>
      <c r="AT267" s="160" t="s">
        <v>131</v>
      </c>
      <c r="AU267" s="160" t="s">
        <v>87</v>
      </c>
      <c r="AY267" s="17" t="s">
        <v>128</v>
      </c>
      <c r="BE267" s="161">
        <f>IF(N267="základní",J267,0)</f>
        <v>0</v>
      </c>
      <c r="BF267" s="161">
        <f>IF(N267="snížená",J267,0)</f>
        <v>0</v>
      </c>
      <c r="BG267" s="161">
        <f>IF(N267="zákl. přenesená",J267,0)</f>
        <v>0</v>
      </c>
      <c r="BH267" s="161">
        <f>IF(N267="sníž. přenesená",J267,0)</f>
        <v>0</v>
      </c>
      <c r="BI267" s="161">
        <f>IF(N267="nulová",J267,0)</f>
        <v>0</v>
      </c>
      <c r="BJ267" s="17" t="s">
        <v>85</v>
      </c>
      <c r="BK267" s="161">
        <f>ROUND(I267*H267,2)</f>
        <v>0</v>
      </c>
      <c r="BL267" s="17" t="s">
        <v>149</v>
      </c>
      <c r="BM267" s="160" t="s">
        <v>431</v>
      </c>
    </row>
    <row r="268" spans="1:65" s="13" customFormat="1" ht="11.25">
      <c r="B268" s="171"/>
      <c r="D268" s="162" t="s">
        <v>213</v>
      </c>
      <c r="E268" s="172" t="s">
        <v>1</v>
      </c>
      <c r="F268" s="173" t="s">
        <v>432</v>
      </c>
      <c r="H268" s="174">
        <v>2.0499999999999998</v>
      </c>
      <c r="I268" s="175"/>
      <c r="L268" s="171"/>
      <c r="M268" s="176"/>
      <c r="N268" s="177"/>
      <c r="O268" s="177"/>
      <c r="P268" s="177"/>
      <c r="Q268" s="177"/>
      <c r="R268" s="177"/>
      <c r="S268" s="177"/>
      <c r="T268" s="178"/>
      <c r="AT268" s="172" t="s">
        <v>213</v>
      </c>
      <c r="AU268" s="172" t="s">
        <v>87</v>
      </c>
      <c r="AV268" s="13" t="s">
        <v>87</v>
      </c>
      <c r="AW268" s="13" t="s">
        <v>32</v>
      </c>
      <c r="AX268" s="13" t="s">
        <v>77</v>
      </c>
      <c r="AY268" s="172" t="s">
        <v>128</v>
      </c>
    </row>
    <row r="269" spans="1:65" s="14" customFormat="1" ht="11.25">
      <c r="B269" s="179"/>
      <c r="D269" s="162" t="s">
        <v>213</v>
      </c>
      <c r="E269" s="180" t="s">
        <v>1</v>
      </c>
      <c r="F269" s="181" t="s">
        <v>220</v>
      </c>
      <c r="H269" s="182">
        <v>2.0499999999999998</v>
      </c>
      <c r="I269" s="183"/>
      <c r="L269" s="179"/>
      <c r="M269" s="184"/>
      <c r="N269" s="185"/>
      <c r="O269" s="185"/>
      <c r="P269" s="185"/>
      <c r="Q269" s="185"/>
      <c r="R269" s="185"/>
      <c r="S269" s="185"/>
      <c r="T269" s="186"/>
      <c r="AT269" s="180" t="s">
        <v>213</v>
      </c>
      <c r="AU269" s="180" t="s">
        <v>87</v>
      </c>
      <c r="AV269" s="14" t="s">
        <v>149</v>
      </c>
      <c r="AW269" s="14" t="s">
        <v>32</v>
      </c>
      <c r="AX269" s="14" t="s">
        <v>85</v>
      </c>
      <c r="AY269" s="180" t="s">
        <v>128</v>
      </c>
    </row>
    <row r="270" spans="1:65" s="2" customFormat="1" ht="21.75" customHeight="1">
      <c r="A270" s="32"/>
      <c r="B270" s="148"/>
      <c r="C270" s="187" t="s">
        <v>433</v>
      </c>
      <c r="D270" s="187" t="s">
        <v>225</v>
      </c>
      <c r="E270" s="188" t="s">
        <v>434</v>
      </c>
      <c r="F270" s="189" t="s">
        <v>435</v>
      </c>
      <c r="G270" s="190" t="s">
        <v>217</v>
      </c>
      <c r="H270" s="191">
        <v>2.153</v>
      </c>
      <c r="I270" s="192"/>
      <c r="J270" s="193">
        <f>ROUND(I270*H270,2)</f>
        <v>0</v>
      </c>
      <c r="K270" s="189" t="s">
        <v>135</v>
      </c>
      <c r="L270" s="194"/>
      <c r="M270" s="195" t="s">
        <v>1</v>
      </c>
      <c r="N270" s="196" t="s">
        <v>42</v>
      </c>
      <c r="O270" s="58"/>
      <c r="P270" s="158">
        <f>O270*H270</f>
        <v>0</v>
      </c>
      <c r="Q270" s="158">
        <v>7.5000000000000002E-4</v>
      </c>
      <c r="R270" s="158">
        <f>Q270*H270</f>
        <v>1.6147500000000001E-3</v>
      </c>
      <c r="S270" s="158">
        <v>0</v>
      </c>
      <c r="T270" s="159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60" t="s">
        <v>167</v>
      </c>
      <c r="AT270" s="160" t="s">
        <v>225</v>
      </c>
      <c r="AU270" s="160" t="s">
        <v>87</v>
      </c>
      <c r="AY270" s="17" t="s">
        <v>128</v>
      </c>
      <c r="BE270" s="161">
        <f>IF(N270="základní",J270,0)</f>
        <v>0</v>
      </c>
      <c r="BF270" s="161">
        <f>IF(N270="snížená",J270,0)</f>
        <v>0</v>
      </c>
      <c r="BG270" s="161">
        <f>IF(N270="zákl. přenesená",J270,0)</f>
        <v>0</v>
      </c>
      <c r="BH270" s="161">
        <f>IF(N270="sníž. přenesená",J270,0)</f>
        <v>0</v>
      </c>
      <c r="BI270" s="161">
        <f>IF(N270="nulová",J270,0)</f>
        <v>0</v>
      </c>
      <c r="BJ270" s="17" t="s">
        <v>85</v>
      </c>
      <c r="BK270" s="161">
        <f>ROUND(I270*H270,2)</f>
        <v>0</v>
      </c>
      <c r="BL270" s="17" t="s">
        <v>149</v>
      </c>
      <c r="BM270" s="160" t="s">
        <v>436</v>
      </c>
    </row>
    <row r="271" spans="1:65" s="13" customFormat="1" ht="11.25">
      <c r="B271" s="171"/>
      <c r="D271" s="162" t="s">
        <v>213</v>
      </c>
      <c r="E271" s="172" t="s">
        <v>1</v>
      </c>
      <c r="F271" s="173" t="s">
        <v>437</v>
      </c>
      <c r="H271" s="174">
        <v>2.153</v>
      </c>
      <c r="I271" s="175"/>
      <c r="L271" s="171"/>
      <c r="M271" s="176"/>
      <c r="N271" s="177"/>
      <c r="O271" s="177"/>
      <c r="P271" s="177"/>
      <c r="Q271" s="177"/>
      <c r="R271" s="177"/>
      <c r="S271" s="177"/>
      <c r="T271" s="178"/>
      <c r="AT271" s="172" t="s">
        <v>213</v>
      </c>
      <c r="AU271" s="172" t="s">
        <v>87</v>
      </c>
      <c r="AV271" s="13" t="s">
        <v>87</v>
      </c>
      <c r="AW271" s="13" t="s">
        <v>32</v>
      </c>
      <c r="AX271" s="13" t="s">
        <v>85</v>
      </c>
      <c r="AY271" s="172" t="s">
        <v>128</v>
      </c>
    </row>
    <row r="272" spans="1:65" s="2" customFormat="1" ht="37.9" customHeight="1">
      <c r="A272" s="32"/>
      <c r="B272" s="148"/>
      <c r="C272" s="149" t="s">
        <v>438</v>
      </c>
      <c r="D272" s="149" t="s">
        <v>131</v>
      </c>
      <c r="E272" s="150" t="s">
        <v>439</v>
      </c>
      <c r="F272" s="151" t="s">
        <v>440</v>
      </c>
      <c r="G272" s="152" t="s">
        <v>217</v>
      </c>
      <c r="H272" s="153">
        <v>7.5</v>
      </c>
      <c r="I272" s="154"/>
      <c r="J272" s="155">
        <f>ROUND(I272*H272,2)</f>
        <v>0</v>
      </c>
      <c r="K272" s="151" t="s">
        <v>135</v>
      </c>
      <c r="L272" s="33"/>
      <c r="M272" s="156" t="s">
        <v>1</v>
      </c>
      <c r="N272" s="157" t="s">
        <v>42</v>
      </c>
      <c r="O272" s="58"/>
      <c r="P272" s="158">
        <f>O272*H272</f>
        <v>0</v>
      </c>
      <c r="Q272" s="158">
        <v>8.5199999999999998E-3</v>
      </c>
      <c r="R272" s="158">
        <f>Q272*H272</f>
        <v>6.3899999999999998E-2</v>
      </c>
      <c r="S272" s="158">
        <v>0</v>
      </c>
      <c r="T272" s="159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60" t="s">
        <v>149</v>
      </c>
      <c r="AT272" s="160" t="s">
        <v>131</v>
      </c>
      <c r="AU272" s="160" t="s">
        <v>87</v>
      </c>
      <c r="AY272" s="17" t="s">
        <v>128</v>
      </c>
      <c r="BE272" s="161">
        <f>IF(N272="základní",J272,0)</f>
        <v>0</v>
      </c>
      <c r="BF272" s="161">
        <f>IF(N272="snížená",J272,0)</f>
        <v>0</v>
      </c>
      <c r="BG272" s="161">
        <f>IF(N272="zákl. přenesená",J272,0)</f>
        <v>0</v>
      </c>
      <c r="BH272" s="161">
        <f>IF(N272="sníž. přenesená",J272,0)</f>
        <v>0</v>
      </c>
      <c r="BI272" s="161">
        <f>IF(N272="nulová",J272,0)</f>
        <v>0</v>
      </c>
      <c r="BJ272" s="17" t="s">
        <v>85</v>
      </c>
      <c r="BK272" s="161">
        <f>ROUND(I272*H272,2)</f>
        <v>0</v>
      </c>
      <c r="BL272" s="17" t="s">
        <v>149</v>
      </c>
      <c r="BM272" s="160" t="s">
        <v>441</v>
      </c>
    </row>
    <row r="273" spans="1:65" s="13" customFormat="1" ht="11.25">
      <c r="B273" s="171"/>
      <c r="D273" s="162" t="s">
        <v>213</v>
      </c>
      <c r="E273" s="172" t="s">
        <v>1</v>
      </c>
      <c r="F273" s="173" t="s">
        <v>442</v>
      </c>
      <c r="H273" s="174">
        <v>7.5</v>
      </c>
      <c r="I273" s="175"/>
      <c r="L273" s="171"/>
      <c r="M273" s="176"/>
      <c r="N273" s="177"/>
      <c r="O273" s="177"/>
      <c r="P273" s="177"/>
      <c r="Q273" s="177"/>
      <c r="R273" s="177"/>
      <c r="S273" s="177"/>
      <c r="T273" s="178"/>
      <c r="AT273" s="172" t="s">
        <v>213</v>
      </c>
      <c r="AU273" s="172" t="s">
        <v>87</v>
      </c>
      <c r="AV273" s="13" t="s">
        <v>87</v>
      </c>
      <c r="AW273" s="13" t="s">
        <v>32</v>
      </c>
      <c r="AX273" s="13" t="s">
        <v>77</v>
      </c>
      <c r="AY273" s="172" t="s">
        <v>128</v>
      </c>
    </row>
    <row r="274" spans="1:65" s="14" customFormat="1" ht="11.25">
      <c r="B274" s="179"/>
      <c r="D274" s="162" t="s">
        <v>213</v>
      </c>
      <c r="E274" s="180" t="s">
        <v>1</v>
      </c>
      <c r="F274" s="181" t="s">
        <v>220</v>
      </c>
      <c r="H274" s="182">
        <v>7.5</v>
      </c>
      <c r="I274" s="183"/>
      <c r="L274" s="179"/>
      <c r="M274" s="184"/>
      <c r="N274" s="185"/>
      <c r="O274" s="185"/>
      <c r="P274" s="185"/>
      <c r="Q274" s="185"/>
      <c r="R274" s="185"/>
      <c r="S274" s="185"/>
      <c r="T274" s="186"/>
      <c r="AT274" s="180" t="s">
        <v>213</v>
      </c>
      <c r="AU274" s="180" t="s">
        <v>87</v>
      </c>
      <c r="AV274" s="14" t="s">
        <v>149</v>
      </c>
      <c r="AW274" s="14" t="s">
        <v>32</v>
      </c>
      <c r="AX274" s="14" t="s">
        <v>85</v>
      </c>
      <c r="AY274" s="180" t="s">
        <v>128</v>
      </c>
    </row>
    <row r="275" spans="1:65" s="2" customFormat="1" ht="21.75" customHeight="1">
      <c r="A275" s="32"/>
      <c r="B275" s="148"/>
      <c r="C275" s="187" t="s">
        <v>443</v>
      </c>
      <c r="D275" s="187" t="s">
        <v>225</v>
      </c>
      <c r="E275" s="188" t="s">
        <v>444</v>
      </c>
      <c r="F275" s="189" t="s">
        <v>445</v>
      </c>
      <c r="G275" s="190" t="s">
        <v>217</v>
      </c>
      <c r="H275" s="191">
        <v>7.875</v>
      </c>
      <c r="I275" s="192"/>
      <c r="J275" s="193">
        <f>ROUND(I275*H275,2)</f>
        <v>0</v>
      </c>
      <c r="K275" s="189" t="s">
        <v>135</v>
      </c>
      <c r="L275" s="194"/>
      <c r="M275" s="195" t="s">
        <v>1</v>
      </c>
      <c r="N275" s="196" t="s">
        <v>42</v>
      </c>
      <c r="O275" s="58"/>
      <c r="P275" s="158">
        <f>O275*H275</f>
        <v>0</v>
      </c>
      <c r="Q275" s="158">
        <v>1.5E-3</v>
      </c>
      <c r="R275" s="158">
        <f>Q275*H275</f>
        <v>1.18125E-2</v>
      </c>
      <c r="S275" s="158">
        <v>0</v>
      </c>
      <c r="T275" s="159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60" t="s">
        <v>167</v>
      </c>
      <c r="AT275" s="160" t="s">
        <v>225</v>
      </c>
      <c r="AU275" s="160" t="s">
        <v>87</v>
      </c>
      <c r="AY275" s="17" t="s">
        <v>128</v>
      </c>
      <c r="BE275" s="161">
        <f>IF(N275="základní",J275,0)</f>
        <v>0</v>
      </c>
      <c r="BF275" s="161">
        <f>IF(N275="snížená",J275,0)</f>
        <v>0</v>
      </c>
      <c r="BG275" s="161">
        <f>IF(N275="zákl. přenesená",J275,0)</f>
        <v>0</v>
      </c>
      <c r="BH275" s="161">
        <f>IF(N275="sníž. přenesená",J275,0)</f>
        <v>0</v>
      </c>
      <c r="BI275" s="161">
        <f>IF(N275="nulová",J275,0)</f>
        <v>0</v>
      </c>
      <c r="BJ275" s="17" t="s">
        <v>85</v>
      </c>
      <c r="BK275" s="161">
        <f>ROUND(I275*H275,2)</f>
        <v>0</v>
      </c>
      <c r="BL275" s="17" t="s">
        <v>149</v>
      </c>
      <c r="BM275" s="160" t="s">
        <v>446</v>
      </c>
    </row>
    <row r="276" spans="1:65" s="13" customFormat="1" ht="11.25">
      <c r="B276" s="171"/>
      <c r="D276" s="162" t="s">
        <v>213</v>
      </c>
      <c r="E276" s="172" t="s">
        <v>1</v>
      </c>
      <c r="F276" s="173" t="s">
        <v>447</v>
      </c>
      <c r="H276" s="174">
        <v>7.875</v>
      </c>
      <c r="I276" s="175"/>
      <c r="L276" s="171"/>
      <c r="M276" s="176"/>
      <c r="N276" s="177"/>
      <c r="O276" s="177"/>
      <c r="P276" s="177"/>
      <c r="Q276" s="177"/>
      <c r="R276" s="177"/>
      <c r="S276" s="177"/>
      <c r="T276" s="178"/>
      <c r="AT276" s="172" t="s">
        <v>213</v>
      </c>
      <c r="AU276" s="172" t="s">
        <v>87</v>
      </c>
      <c r="AV276" s="13" t="s">
        <v>87</v>
      </c>
      <c r="AW276" s="13" t="s">
        <v>32</v>
      </c>
      <c r="AX276" s="13" t="s">
        <v>85</v>
      </c>
      <c r="AY276" s="172" t="s">
        <v>128</v>
      </c>
    </row>
    <row r="277" spans="1:65" s="2" customFormat="1" ht="37.9" customHeight="1">
      <c r="A277" s="32"/>
      <c r="B277" s="148"/>
      <c r="C277" s="149" t="s">
        <v>448</v>
      </c>
      <c r="D277" s="149" t="s">
        <v>131</v>
      </c>
      <c r="E277" s="150" t="s">
        <v>449</v>
      </c>
      <c r="F277" s="151" t="s">
        <v>450</v>
      </c>
      <c r="G277" s="152" t="s">
        <v>217</v>
      </c>
      <c r="H277" s="153">
        <v>48.04</v>
      </c>
      <c r="I277" s="154"/>
      <c r="J277" s="155">
        <f>ROUND(I277*H277,2)</f>
        <v>0</v>
      </c>
      <c r="K277" s="151" t="s">
        <v>135</v>
      </c>
      <c r="L277" s="33"/>
      <c r="M277" s="156" t="s">
        <v>1</v>
      </c>
      <c r="N277" s="157" t="s">
        <v>42</v>
      </c>
      <c r="O277" s="58"/>
      <c r="P277" s="158">
        <f>O277*H277</f>
        <v>0</v>
      </c>
      <c r="Q277" s="158">
        <v>1.244E-2</v>
      </c>
      <c r="R277" s="158">
        <f>Q277*H277</f>
        <v>0.59761759999999997</v>
      </c>
      <c r="S277" s="158">
        <v>0</v>
      </c>
      <c r="T277" s="159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0" t="s">
        <v>149</v>
      </c>
      <c r="AT277" s="160" t="s">
        <v>131</v>
      </c>
      <c r="AU277" s="160" t="s">
        <v>87</v>
      </c>
      <c r="AY277" s="17" t="s">
        <v>128</v>
      </c>
      <c r="BE277" s="161">
        <f>IF(N277="základní",J277,0)</f>
        <v>0</v>
      </c>
      <c r="BF277" s="161">
        <f>IF(N277="snížená",J277,0)</f>
        <v>0</v>
      </c>
      <c r="BG277" s="161">
        <f>IF(N277="zákl. přenesená",J277,0)</f>
        <v>0</v>
      </c>
      <c r="BH277" s="161">
        <f>IF(N277="sníž. přenesená",J277,0)</f>
        <v>0</v>
      </c>
      <c r="BI277" s="161">
        <f>IF(N277="nulová",J277,0)</f>
        <v>0</v>
      </c>
      <c r="BJ277" s="17" t="s">
        <v>85</v>
      </c>
      <c r="BK277" s="161">
        <f>ROUND(I277*H277,2)</f>
        <v>0</v>
      </c>
      <c r="BL277" s="17" t="s">
        <v>149</v>
      </c>
      <c r="BM277" s="160" t="s">
        <v>451</v>
      </c>
    </row>
    <row r="278" spans="1:65" s="13" customFormat="1" ht="11.25">
      <c r="B278" s="171"/>
      <c r="D278" s="162" t="s">
        <v>213</v>
      </c>
      <c r="E278" s="172" t="s">
        <v>1</v>
      </c>
      <c r="F278" s="173" t="s">
        <v>452</v>
      </c>
      <c r="H278" s="174">
        <v>17.7</v>
      </c>
      <c r="I278" s="175"/>
      <c r="L278" s="171"/>
      <c r="M278" s="176"/>
      <c r="N278" s="177"/>
      <c r="O278" s="177"/>
      <c r="P278" s="177"/>
      <c r="Q278" s="177"/>
      <c r="R278" s="177"/>
      <c r="S278" s="177"/>
      <c r="T278" s="178"/>
      <c r="AT278" s="172" t="s">
        <v>213</v>
      </c>
      <c r="AU278" s="172" t="s">
        <v>87</v>
      </c>
      <c r="AV278" s="13" t="s">
        <v>87</v>
      </c>
      <c r="AW278" s="13" t="s">
        <v>32</v>
      </c>
      <c r="AX278" s="13" t="s">
        <v>77</v>
      </c>
      <c r="AY278" s="172" t="s">
        <v>128</v>
      </c>
    </row>
    <row r="279" spans="1:65" s="13" customFormat="1" ht="11.25">
      <c r="B279" s="171"/>
      <c r="D279" s="162" t="s">
        <v>213</v>
      </c>
      <c r="E279" s="172" t="s">
        <v>1</v>
      </c>
      <c r="F279" s="173" t="s">
        <v>453</v>
      </c>
      <c r="H279" s="174">
        <v>7.83</v>
      </c>
      <c r="I279" s="175"/>
      <c r="L279" s="171"/>
      <c r="M279" s="176"/>
      <c r="N279" s="177"/>
      <c r="O279" s="177"/>
      <c r="P279" s="177"/>
      <c r="Q279" s="177"/>
      <c r="R279" s="177"/>
      <c r="S279" s="177"/>
      <c r="T279" s="178"/>
      <c r="AT279" s="172" t="s">
        <v>213</v>
      </c>
      <c r="AU279" s="172" t="s">
        <v>87</v>
      </c>
      <c r="AV279" s="13" t="s">
        <v>87</v>
      </c>
      <c r="AW279" s="13" t="s">
        <v>32</v>
      </c>
      <c r="AX279" s="13" t="s">
        <v>77</v>
      </c>
      <c r="AY279" s="172" t="s">
        <v>128</v>
      </c>
    </row>
    <row r="280" spans="1:65" s="13" customFormat="1" ht="11.25">
      <c r="B280" s="171"/>
      <c r="D280" s="162" t="s">
        <v>213</v>
      </c>
      <c r="E280" s="172" t="s">
        <v>1</v>
      </c>
      <c r="F280" s="173" t="s">
        <v>454</v>
      </c>
      <c r="H280" s="174">
        <v>22.51</v>
      </c>
      <c r="I280" s="175"/>
      <c r="L280" s="171"/>
      <c r="M280" s="176"/>
      <c r="N280" s="177"/>
      <c r="O280" s="177"/>
      <c r="P280" s="177"/>
      <c r="Q280" s="177"/>
      <c r="R280" s="177"/>
      <c r="S280" s="177"/>
      <c r="T280" s="178"/>
      <c r="AT280" s="172" t="s">
        <v>213</v>
      </c>
      <c r="AU280" s="172" t="s">
        <v>87</v>
      </c>
      <c r="AV280" s="13" t="s">
        <v>87</v>
      </c>
      <c r="AW280" s="13" t="s">
        <v>32</v>
      </c>
      <c r="AX280" s="13" t="s">
        <v>77</v>
      </c>
      <c r="AY280" s="172" t="s">
        <v>128</v>
      </c>
    </row>
    <row r="281" spans="1:65" s="14" customFormat="1" ht="11.25">
      <c r="B281" s="179"/>
      <c r="D281" s="162" t="s">
        <v>213</v>
      </c>
      <c r="E281" s="180" t="s">
        <v>1</v>
      </c>
      <c r="F281" s="181" t="s">
        <v>220</v>
      </c>
      <c r="H281" s="182">
        <v>48.040000000000006</v>
      </c>
      <c r="I281" s="183"/>
      <c r="L281" s="179"/>
      <c r="M281" s="184"/>
      <c r="N281" s="185"/>
      <c r="O281" s="185"/>
      <c r="P281" s="185"/>
      <c r="Q281" s="185"/>
      <c r="R281" s="185"/>
      <c r="S281" s="185"/>
      <c r="T281" s="186"/>
      <c r="AT281" s="180" t="s">
        <v>213</v>
      </c>
      <c r="AU281" s="180" t="s">
        <v>87</v>
      </c>
      <c r="AV281" s="14" t="s">
        <v>149</v>
      </c>
      <c r="AW281" s="14" t="s">
        <v>32</v>
      </c>
      <c r="AX281" s="14" t="s">
        <v>85</v>
      </c>
      <c r="AY281" s="180" t="s">
        <v>128</v>
      </c>
    </row>
    <row r="282" spans="1:65" s="2" customFormat="1" ht="24.2" customHeight="1">
      <c r="A282" s="32"/>
      <c r="B282" s="148"/>
      <c r="C282" s="187" t="s">
        <v>455</v>
      </c>
      <c r="D282" s="187" t="s">
        <v>225</v>
      </c>
      <c r="E282" s="188" t="s">
        <v>456</v>
      </c>
      <c r="F282" s="189" t="s">
        <v>457</v>
      </c>
      <c r="G282" s="190" t="s">
        <v>217</v>
      </c>
      <c r="H282" s="191">
        <v>26.806999999999999</v>
      </c>
      <c r="I282" s="192"/>
      <c r="J282" s="193">
        <f>ROUND(I282*H282,2)</f>
        <v>0</v>
      </c>
      <c r="K282" s="189" t="s">
        <v>135</v>
      </c>
      <c r="L282" s="194"/>
      <c r="M282" s="195" t="s">
        <v>1</v>
      </c>
      <c r="N282" s="196" t="s">
        <v>42</v>
      </c>
      <c r="O282" s="58"/>
      <c r="P282" s="158">
        <f>O282*H282</f>
        <v>0</v>
      </c>
      <c r="Q282" s="158">
        <v>1.4489999999999999E-2</v>
      </c>
      <c r="R282" s="158">
        <f>Q282*H282</f>
        <v>0.38843342999999997</v>
      </c>
      <c r="S282" s="158">
        <v>0</v>
      </c>
      <c r="T282" s="159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60" t="s">
        <v>167</v>
      </c>
      <c r="AT282" s="160" t="s">
        <v>225</v>
      </c>
      <c r="AU282" s="160" t="s">
        <v>87</v>
      </c>
      <c r="AY282" s="17" t="s">
        <v>128</v>
      </c>
      <c r="BE282" s="161">
        <f>IF(N282="základní",J282,0)</f>
        <v>0</v>
      </c>
      <c r="BF282" s="161">
        <f>IF(N282="snížená",J282,0)</f>
        <v>0</v>
      </c>
      <c r="BG282" s="161">
        <f>IF(N282="zákl. přenesená",J282,0)</f>
        <v>0</v>
      </c>
      <c r="BH282" s="161">
        <f>IF(N282="sníž. přenesená",J282,0)</f>
        <v>0</v>
      </c>
      <c r="BI282" s="161">
        <f>IF(N282="nulová",J282,0)</f>
        <v>0</v>
      </c>
      <c r="BJ282" s="17" t="s">
        <v>85</v>
      </c>
      <c r="BK282" s="161">
        <f>ROUND(I282*H282,2)</f>
        <v>0</v>
      </c>
      <c r="BL282" s="17" t="s">
        <v>149</v>
      </c>
      <c r="BM282" s="160" t="s">
        <v>458</v>
      </c>
    </row>
    <row r="283" spans="1:65" s="13" customFormat="1" ht="11.25">
      <c r="B283" s="171"/>
      <c r="D283" s="162" t="s">
        <v>213</v>
      </c>
      <c r="E283" s="172" t="s">
        <v>1</v>
      </c>
      <c r="F283" s="173" t="s">
        <v>459</v>
      </c>
      <c r="H283" s="174">
        <v>26.806999999999999</v>
      </c>
      <c r="I283" s="175"/>
      <c r="L283" s="171"/>
      <c r="M283" s="176"/>
      <c r="N283" s="177"/>
      <c r="O283" s="177"/>
      <c r="P283" s="177"/>
      <c r="Q283" s="177"/>
      <c r="R283" s="177"/>
      <c r="S283" s="177"/>
      <c r="T283" s="178"/>
      <c r="AT283" s="172" t="s">
        <v>213</v>
      </c>
      <c r="AU283" s="172" t="s">
        <v>87</v>
      </c>
      <c r="AV283" s="13" t="s">
        <v>87</v>
      </c>
      <c r="AW283" s="13" t="s">
        <v>32</v>
      </c>
      <c r="AX283" s="13" t="s">
        <v>85</v>
      </c>
      <c r="AY283" s="172" t="s">
        <v>128</v>
      </c>
    </row>
    <row r="284" spans="1:65" s="2" customFormat="1" ht="24.2" customHeight="1">
      <c r="A284" s="32"/>
      <c r="B284" s="148"/>
      <c r="C284" s="187" t="s">
        <v>460</v>
      </c>
      <c r="D284" s="187" t="s">
        <v>225</v>
      </c>
      <c r="E284" s="188" t="s">
        <v>461</v>
      </c>
      <c r="F284" s="189" t="s">
        <v>462</v>
      </c>
      <c r="G284" s="190" t="s">
        <v>217</v>
      </c>
      <c r="H284" s="191">
        <v>23.635999999999999</v>
      </c>
      <c r="I284" s="192"/>
      <c r="J284" s="193">
        <f>ROUND(I284*H284,2)</f>
        <v>0</v>
      </c>
      <c r="K284" s="189" t="s">
        <v>135</v>
      </c>
      <c r="L284" s="194"/>
      <c r="M284" s="195" t="s">
        <v>1</v>
      </c>
      <c r="N284" s="196" t="s">
        <v>42</v>
      </c>
      <c r="O284" s="58"/>
      <c r="P284" s="158">
        <f>O284*H284</f>
        <v>0</v>
      </c>
      <c r="Q284" s="158">
        <v>1.8120000000000001E-2</v>
      </c>
      <c r="R284" s="158">
        <f>Q284*H284</f>
        <v>0.42828432</v>
      </c>
      <c r="S284" s="158">
        <v>0</v>
      </c>
      <c r="T284" s="159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60" t="s">
        <v>167</v>
      </c>
      <c r="AT284" s="160" t="s">
        <v>225</v>
      </c>
      <c r="AU284" s="160" t="s">
        <v>87</v>
      </c>
      <c r="AY284" s="17" t="s">
        <v>128</v>
      </c>
      <c r="BE284" s="161">
        <f>IF(N284="základní",J284,0)</f>
        <v>0</v>
      </c>
      <c r="BF284" s="161">
        <f>IF(N284="snížená",J284,0)</f>
        <v>0</v>
      </c>
      <c r="BG284" s="161">
        <f>IF(N284="zákl. přenesená",J284,0)</f>
        <v>0</v>
      </c>
      <c r="BH284" s="161">
        <f>IF(N284="sníž. přenesená",J284,0)</f>
        <v>0</v>
      </c>
      <c r="BI284" s="161">
        <f>IF(N284="nulová",J284,0)</f>
        <v>0</v>
      </c>
      <c r="BJ284" s="17" t="s">
        <v>85</v>
      </c>
      <c r="BK284" s="161">
        <f>ROUND(I284*H284,2)</f>
        <v>0</v>
      </c>
      <c r="BL284" s="17" t="s">
        <v>149</v>
      </c>
      <c r="BM284" s="160" t="s">
        <v>463</v>
      </c>
    </row>
    <row r="285" spans="1:65" s="13" customFormat="1" ht="11.25">
      <c r="B285" s="171"/>
      <c r="D285" s="162" t="s">
        <v>213</v>
      </c>
      <c r="E285" s="172" t="s">
        <v>1</v>
      </c>
      <c r="F285" s="173" t="s">
        <v>464</v>
      </c>
      <c r="H285" s="174">
        <v>23.635999999999999</v>
      </c>
      <c r="I285" s="175"/>
      <c r="L285" s="171"/>
      <c r="M285" s="176"/>
      <c r="N285" s="177"/>
      <c r="O285" s="177"/>
      <c r="P285" s="177"/>
      <c r="Q285" s="177"/>
      <c r="R285" s="177"/>
      <c r="S285" s="177"/>
      <c r="T285" s="178"/>
      <c r="AT285" s="172" t="s">
        <v>213</v>
      </c>
      <c r="AU285" s="172" t="s">
        <v>87</v>
      </c>
      <c r="AV285" s="13" t="s">
        <v>87</v>
      </c>
      <c r="AW285" s="13" t="s">
        <v>32</v>
      </c>
      <c r="AX285" s="13" t="s">
        <v>85</v>
      </c>
      <c r="AY285" s="172" t="s">
        <v>128</v>
      </c>
    </row>
    <row r="286" spans="1:65" s="2" customFormat="1" ht="37.9" customHeight="1">
      <c r="A286" s="32"/>
      <c r="B286" s="148"/>
      <c r="C286" s="149" t="s">
        <v>465</v>
      </c>
      <c r="D286" s="149" t="s">
        <v>131</v>
      </c>
      <c r="E286" s="150" t="s">
        <v>466</v>
      </c>
      <c r="F286" s="151" t="s">
        <v>467</v>
      </c>
      <c r="G286" s="152" t="s">
        <v>217</v>
      </c>
      <c r="H286" s="153">
        <v>27.68</v>
      </c>
      <c r="I286" s="154"/>
      <c r="J286" s="155">
        <f>ROUND(I286*H286,2)</f>
        <v>0</v>
      </c>
      <c r="K286" s="151" t="s">
        <v>135</v>
      </c>
      <c r="L286" s="33"/>
      <c r="M286" s="156" t="s">
        <v>1</v>
      </c>
      <c r="N286" s="157" t="s">
        <v>42</v>
      </c>
      <c r="O286" s="58"/>
      <c r="P286" s="158">
        <f>O286*H286</f>
        <v>0</v>
      </c>
      <c r="Q286" s="158">
        <v>1.26E-2</v>
      </c>
      <c r="R286" s="158">
        <f>Q286*H286</f>
        <v>0.34876800000000002</v>
      </c>
      <c r="S286" s="158">
        <v>0</v>
      </c>
      <c r="T286" s="159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60" t="s">
        <v>149</v>
      </c>
      <c r="AT286" s="160" t="s">
        <v>131</v>
      </c>
      <c r="AU286" s="160" t="s">
        <v>87</v>
      </c>
      <c r="AY286" s="17" t="s">
        <v>128</v>
      </c>
      <c r="BE286" s="161">
        <f>IF(N286="základní",J286,0)</f>
        <v>0</v>
      </c>
      <c r="BF286" s="161">
        <f>IF(N286="snížená",J286,0)</f>
        <v>0</v>
      </c>
      <c r="BG286" s="161">
        <f>IF(N286="zákl. přenesená",J286,0)</f>
        <v>0</v>
      </c>
      <c r="BH286" s="161">
        <f>IF(N286="sníž. přenesená",J286,0)</f>
        <v>0</v>
      </c>
      <c r="BI286" s="161">
        <f>IF(N286="nulová",J286,0)</f>
        <v>0</v>
      </c>
      <c r="BJ286" s="17" t="s">
        <v>85</v>
      </c>
      <c r="BK286" s="161">
        <f>ROUND(I286*H286,2)</f>
        <v>0</v>
      </c>
      <c r="BL286" s="17" t="s">
        <v>149</v>
      </c>
      <c r="BM286" s="160" t="s">
        <v>468</v>
      </c>
    </row>
    <row r="287" spans="1:65" s="13" customFormat="1" ht="11.25">
      <c r="B287" s="171"/>
      <c r="D287" s="162" t="s">
        <v>213</v>
      </c>
      <c r="E287" s="172" t="s">
        <v>1</v>
      </c>
      <c r="F287" s="173" t="s">
        <v>469</v>
      </c>
      <c r="H287" s="174">
        <v>27.68</v>
      </c>
      <c r="I287" s="175"/>
      <c r="L287" s="171"/>
      <c r="M287" s="176"/>
      <c r="N287" s="177"/>
      <c r="O287" s="177"/>
      <c r="P287" s="177"/>
      <c r="Q287" s="177"/>
      <c r="R287" s="177"/>
      <c r="S287" s="177"/>
      <c r="T287" s="178"/>
      <c r="AT287" s="172" t="s">
        <v>213</v>
      </c>
      <c r="AU287" s="172" t="s">
        <v>87</v>
      </c>
      <c r="AV287" s="13" t="s">
        <v>87</v>
      </c>
      <c r="AW287" s="13" t="s">
        <v>32</v>
      </c>
      <c r="AX287" s="13" t="s">
        <v>77</v>
      </c>
      <c r="AY287" s="172" t="s">
        <v>128</v>
      </c>
    </row>
    <row r="288" spans="1:65" s="14" customFormat="1" ht="11.25">
      <c r="B288" s="179"/>
      <c r="D288" s="162" t="s">
        <v>213</v>
      </c>
      <c r="E288" s="180" t="s">
        <v>1</v>
      </c>
      <c r="F288" s="181" t="s">
        <v>220</v>
      </c>
      <c r="H288" s="182">
        <v>27.68</v>
      </c>
      <c r="I288" s="183"/>
      <c r="L288" s="179"/>
      <c r="M288" s="184"/>
      <c r="N288" s="185"/>
      <c r="O288" s="185"/>
      <c r="P288" s="185"/>
      <c r="Q288" s="185"/>
      <c r="R288" s="185"/>
      <c r="S288" s="185"/>
      <c r="T288" s="186"/>
      <c r="AT288" s="180" t="s">
        <v>213</v>
      </c>
      <c r="AU288" s="180" t="s">
        <v>87</v>
      </c>
      <c r="AV288" s="14" t="s">
        <v>149</v>
      </c>
      <c r="AW288" s="14" t="s">
        <v>32</v>
      </c>
      <c r="AX288" s="14" t="s">
        <v>85</v>
      </c>
      <c r="AY288" s="180" t="s">
        <v>128</v>
      </c>
    </row>
    <row r="289" spans="1:65" s="2" customFormat="1" ht="24.2" customHeight="1">
      <c r="A289" s="32"/>
      <c r="B289" s="148"/>
      <c r="C289" s="187" t="s">
        <v>470</v>
      </c>
      <c r="D289" s="187" t="s">
        <v>225</v>
      </c>
      <c r="E289" s="188" t="s">
        <v>471</v>
      </c>
      <c r="F289" s="189" t="s">
        <v>472</v>
      </c>
      <c r="G289" s="190" t="s">
        <v>217</v>
      </c>
      <c r="H289" s="191">
        <v>29.064</v>
      </c>
      <c r="I289" s="192"/>
      <c r="J289" s="193">
        <f>ROUND(I289*H289,2)</f>
        <v>0</v>
      </c>
      <c r="K289" s="189" t="s">
        <v>135</v>
      </c>
      <c r="L289" s="194"/>
      <c r="M289" s="195" t="s">
        <v>1</v>
      </c>
      <c r="N289" s="196" t="s">
        <v>42</v>
      </c>
      <c r="O289" s="58"/>
      <c r="P289" s="158">
        <f>O289*H289</f>
        <v>0</v>
      </c>
      <c r="Q289" s="158">
        <v>2.8969999999999999E-2</v>
      </c>
      <c r="R289" s="158">
        <f>Q289*H289</f>
        <v>0.84198408000000002</v>
      </c>
      <c r="S289" s="158">
        <v>0</v>
      </c>
      <c r="T289" s="159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60" t="s">
        <v>167</v>
      </c>
      <c r="AT289" s="160" t="s">
        <v>225</v>
      </c>
      <c r="AU289" s="160" t="s">
        <v>87</v>
      </c>
      <c r="AY289" s="17" t="s">
        <v>128</v>
      </c>
      <c r="BE289" s="161">
        <f>IF(N289="základní",J289,0)</f>
        <v>0</v>
      </c>
      <c r="BF289" s="161">
        <f>IF(N289="snížená",J289,0)</f>
        <v>0</v>
      </c>
      <c r="BG289" s="161">
        <f>IF(N289="zákl. přenesená",J289,0)</f>
        <v>0</v>
      </c>
      <c r="BH289" s="161">
        <f>IF(N289="sníž. přenesená",J289,0)</f>
        <v>0</v>
      </c>
      <c r="BI289" s="161">
        <f>IF(N289="nulová",J289,0)</f>
        <v>0</v>
      </c>
      <c r="BJ289" s="17" t="s">
        <v>85</v>
      </c>
      <c r="BK289" s="161">
        <f>ROUND(I289*H289,2)</f>
        <v>0</v>
      </c>
      <c r="BL289" s="17" t="s">
        <v>149</v>
      </c>
      <c r="BM289" s="160" t="s">
        <v>473</v>
      </c>
    </row>
    <row r="290" spans="1:65" s="13" customFormat="1" ht="11.25">
      <c r="B290" s="171"/>
      <c r="D290" s="162" t="s">
        <v>213</v>
      </c>
      <c r="E290" s="172" t="s">
        <v>1</v>
      </c>
      <c r="F290" s="173" t="s">
        <v>474</v>
      </c>
      <c r="H290" s="174">
        <v>29.064</v>
      </c>
      <c r="I290" s="175"/>
      <c r="L290" s="171"/>
      <c r="M290" s="176"/>
      <c r="N290" s="177"/>
      <c r="O290" s="177"/>
      <c r="P290" s="177"/>
      <c r="Q290" s="177"/>
      <c r="R290" s="177"/>
      <c r="S290" s="177"/>
      <c r="T290" s="178"/>
      <c r="AT290" s="172" t="s">
        <v>213</v>
      </c>
      <c r="AU290" s="172" t="s">
        <v>87</v>
      </c>
      <c r="AV290" s="13" t="s">
        <v>87</v>
      </c>
      <c r="AW290" s="13" t="s">
        <v>32</v>
      </c>
      <c r="AX290" s="13" t="s">
        <v>85</v>
      </c>
      <c r="AY290" s="172" t="s">
        <v>128</v>
      </c>
    </row>
    <row r="291" spans="1:65" s="2" customFormat="1" ht="37.9" customHeight="1">
      <c r="A291" s="32"/>
      <c r="B291" s="148"/>
      <c r="C291" s="149" t="s">
        <v>475</v>
      </c>
      <c r="D291" s="149" t="s">
        <v>131</v>
      </c>
      <c r="E291" s="150" t="s">
        <v>476</v>
      </c>
      <c r="F291" s="151" t="s">
        <v>477</v>
      </c>
      <c r="G291" s="152" t="s">
        <v>217</v>
      </c>
      <c r="H291" s="153">
        <v>264.04000000000002</v>
      </c>
      <c r="I291" s="154"/>
      <c r="J291" s="155">
        <f>ROUND(I291*H291,2)</f>
        <v>0</v>
      </c>
      <c r="K291" s="151" t="s">
        <v>1</v>
      </c>
      <c r="L291" s="33"/>
      <c r="M291" s="156" t="s">
        <v>1</v>
      </c>
      <c r="N291" s="157" t="s">
        <v>42</v>
      </c>
      <c r="O291" s="58"/>
      <c r="P291" s="158">
        <f>O291*H291</f>
        <v>0</v>
      </c>
      <c r="Q291" s="158">
        <v>0</v>
      </c>
      <c r="R291" s="158">
        <f>Q291*H291</f>
        <v>0</v>
      </c>
      <c r="S291" s="158">
        <v>0</v>
      </c>
      <c r="T291" s="159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60" t="s">
        <v>149</v>
      </c>
      <c r="AT291" s="160" t="s">
        <v>131</v>
      </c>
      <c r="AU291" s="160" t="s">
        <v>87</v>
      </c>
      <c r="AY291" s="17" t="s">
        <v>128</v>
      </c>
      <c r="BE291" s="161">
        <f>IF(N291="základní",J291,0)</f>
        <v>0</v>
      </c>
      <c r="BF291" s="161">
        <f>IF(N291="snížená",J291,0)</f>
        <v>0</v>
      </c>
      <c r="BG291" s="161">
        <f>IF(N291="zákl. přenesená",J291,0)</f>
        <v>0</v>
      </c>
      <c r="BH291" s="161">
        <f>IF(N291="sníž. přenesená",J291,0)</f>
        <v>0</v>
      </c>
      <c r="BI291" s="161">
        <f>IF(N291="nulová",J291,0)</f>
        <v>0</v>
      </c>
      <c r="BJ291" s="17" t="s">
        <v>85</v>
      </c>
      <c r="BK291" s="161">
        <f>ROUND(I291*H291,2)</f>
        <v>0</v>
      </c>
      <c r="BL291" s="17" t="s">
        <v>149</v>
      </c>
      <c r="BM291" s="160" t="s">
        <v>478</v>
      </c>
    </row>
    <row r="292" spans="1:65" s="13" customFormat="1" ht="11.25">
      <c r="B292" s="171"/>
      <c r="D292" s="162" t="s">
        <v>213</v>
      </c>
      <c r="E292" s="172" t="s">
        <v>1</v>
      </c>
      <c r="F292" s="173" t="s">
        <v>479</v>
      </c>
      <c r="H292" s="174">
        <v>264.04000000000002</v>
      </c>
      <c r="I292" s="175"/>
      <c r="L292" s="171"/>
      <c r="M292" s="176"/>
      <c r="N292" s="177"/>
      <c r="O292" s="177"/>
      <c r="P292" s="177"/>
      <c r="Q292" s="177"/>
      <c r="R292" s="177"/>
      <c r="S292" s="177"/>
      <c r="T292" s="178"/>
      <c r="AT292" s="172" t="s">
        <v>213</v>
      </c>
      <c r="AU292" s="172" t="s">
        <v>87</v>
      </c>
      <c r="AV292" s="13" t="s">
        <v>87</v>
      </c>
      <c r="AW292" s="13" t="s">
        <v>32</v>
      </c>
      <c r="AX292" s="13" t="s">
        <v>85</v>
      </c>
      <c r="AY292" s="172" t="s">
        <v>128</v>
      </c>
    </row>
    <row r="293" spans="1:65" s="2" customFormat="1" ht="24.2" customHeight="1">
      <c r="A293" s="32"/>
      <c r="B293" s="148"/>
      <c r="C293" s="149" t="s">
        <v>480</v>
      </c>
      <c r="D293" s="149" t="s">
        <v>131</v>
      </c>
      <c r="E293" s="150" t="s">
        <v>481</v>
      </c>
      <c r="F293" s="151" t="s">
        <v>482</v>
      </c>
      <c r="G293" s="152" t="s">
        <v>217</v>
      </c>
      <c r="H293" s="153">
        <v>156.36000000000001</v>
      </c>
      <c r="I293" s="154"/>
      <c r="J293" s="155">
        <f>ROUND(I293*H293,2)</f>
        <v>0</v>
      </c>
      <c r="K293" s="151" t="s">
        <v>135</v>
      </c>
      <c r="L293" s="33"/>
      <c r="M293" s="156" t="s">
        <v>1</v>
      </c>
      <c r="N293" s="157" t="s">
        <v>42</v>
      </c>
      <c r="O293" s="58"/>
      <c r="P293" s="158">
        <f>O293*H293</f>
        <v>0</v>
      </c>
      <c r="Q293" s="158">
        <v>4.3800000000000002E-3</v>
      </c>
      <c r="R293" s="158">
        <f>Q293*H293</f>
        <v>0.68485680000000004</v>
      </c>
      <c r="S293" s="158">
        <v>0</v>
      </c>
      <c r="T293" s="159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60" t="s">
        <v>149</v>
      </c>
      <c r="AT293" s="160" t="s">
        <v>131</v>
      </c>
      <c r="AU293" s="160" t="s">
        <v>87</v>
      </c>
      <c r="AY293" s="17" t="s">
        <v>128</v>
      </c>
      <c r="BE293" s="161">
        <f>IF(N293="základní",J293,0)</f>
        <v>0</v>
      </c>
      <c r="BF293" s="161">
        <f>IF(N293="snížená",J293,0)</f>
        <v>0</v>
      </c>
      <c r="BG293" s="161">
        <f>IF(N293="zákl. přenesená",J293,0)</f>
        <v>0</v>
      </c>
      <c r="BH293" s="161">
        <f>IF(N293="sníž. přenesená",J293,0)</f>
        <v>0</v>
      </c>
      <c r="BI293" s="161">
        <f>IF(N293="nulová",J293,0)</f>
        <v>0</v>
      </c>
      <c r="BJ293" s="17" t="s">
        <v>85</v>
      </c>
      <c r="BK293" s="161">
        <f>ROUND(I293*H293,2)</f>
        <v>0</v>
      </c>
      <c r="BL293" s="17" t="s">
        <v>149</v>
      </c>
      <c r="BM293" s="160" t="s">
        <v>483</v>
      </c>
    </row>
    <row r="294" spans="1:65" s="13" customFormat="1" ht="11.25">
      <c r="B294" s="171"/>
      <c r="D294" s="162" t="s">
        <v>213</v>
      </c>
      <c r="E294" s="172" t="s">
        <v>1</v>
      </c>
      <c r="F294" s="173" t="s">
        <v>270</v>
      </c>
      <c r="H294" s="174">
        <v>102.34</v>
      </c>
      <c r="I294" s="175"/>
      <c r="L294" s="171"/>
      <c r="M294" s="176"/>
      <c r="N294" s="177"/>
      <c r="O294" s="177"/>
      <c r="P294" s="177"/>
      <c r="Q294" s="177"/>
      <c r="R294" s="177"/>
      <c r="S294" s="177"/>
      <c r="T294" s="178"/>
      <c r="AT294" s="172" t="s">
        <v>213</v>
      </c>
      <c r="AU294" s="172" t="s">
        <v>87</v>
      </c>
      <c r="AV294" s="13" t="s">
        <v>87</v>
      </c>
      <c r="AW294" s="13" t="s">
        <v>32</v>
      </c>
      <c r="AX294" s="13" t="s">
        <v>77</v>
      </c>
      <c r="AY294" s="172" t="s">
        <v>128</v>
      </c>
    </row>
    <row r="295" spans="1:65" s="13" customFormat="1" ht="11.25">
      <c r="B295" s="171"/>
      <c r="D295" s="162" t="s">
        <v>213</v>
      </c>
      <c r="E295" s="172" t="s">
        <v>1</v>
      </c>
      <c r="F295" s="173" t="s">
        <v>260</v>
      </c>
      <c r="H295" s="174">
        <v>3.69</v>
      </c>
      <c r="I295" s="175"/>
      <c r="L295" s="171"/>
      <c r="M295" s="176"/>
      <c r="N295" s="177"/>
      <c r="O295" s="177"/>
      <c r="P295" s="177"/>
      <c r="Q295" s="177"/>
      <c r="R295" s="177"/>
      <c r="S295" s="177"/>
      <c r="T295" s="178"/>
      <c r="AT295" s="172" t="s">
        <v>213</v>
      </c>
      <c r="AU295" s="172" t="s">
        <v>87</v>
      </c>
      <c r="AV295" s="13" t="s">
        <v>87</v>
      </c>
      <c r="AW295" s="13" t="s">
        <v>32</v>
      </c>
      <c r="AX295" s="13" t="s">
        <v>77</v>
      </c>
      <c r="AY295" s="172" t="s">
        <v>128</v>
      </c>
    </row>
    <row r="296" spans="1:65" s="13" customFormat="1" ht="11.25">
      <c r="B296" s="171"/>
      <c r="D296" s="162" t="s">
        <v>213</v>
      </c>
      <c r="E296" s="172" t="s">
        <v>1</v>
      </c>
      <c r="F296" s="173" t="s">
        <v>265</v>
      </c>
      <c r="H296" s="174">
        <v>23.3</v>
      </c>
      <c r="I296" s="175"/>
      <c r="L296" s="171"/>
      <c r="M296" s="176"/>
      <c r="N296" s="177"/>
      <c r="O296" s="177"/>
      <c r="P296" s="177"/>
      <c r="Q296" s="177"/>
      <c r="R296" s="177"/>
      <c r="S296" s="177"/>
      <c r="T296" s="178"/>
      <c r="AT296" s="172" t="s">
        <v>213</v>
      </c>
      <c r="AU296" s="172" t="s">
        <v>87</v>
      </c>
      <c r="AV296" s="13" t="s">
        <v>87</v>
      </c>
      <c r="AW296" s="13" t="s">
        <v>32</v>
      </c>
      <c r="AX296" s="13" t="s">
        <v>77</v>
      </c>
      <c r="AY296" s="172" t="s">
        <v>128</v>
      </c>
    </row>
    <row r="297" spans="1:65" s="13" customFormat="1" ht="11.25">
      <c r="B297" s="171"/>
      <c r="D297" s="162" t="s">
        <v>213</v>
      </c>
      <c r="E297" s="172" t="s">
        <v>1</v>
      </c>
      <c r="F297" s="173" t="s">
        <v>219</v>
      </c>
      <c r="H297" s="174">
        <v>8.7799999999999994</v>
      </c>
      <c r="I297" s="175"/>
      <c r="L297" s="171"/>
      <c r="M297" s="176"/>
      <c r="N297" s="177"/>
      <c r="O297" s="177"/>
      <c r="P297" s="177"/>
      <c r="Q297" s="177"/>
      <c r="R297" s="177"/>
      <c r="S297" s="177"/>
      <c r="T297" s="178"/>
      <c r="AT297" s="172" t="s">
        <v>213</v>
      </c>
      <c r="AU297" s="172" t="s">
        <v>87</v>
      </c>
      <c r="AV297" s="13" t="s">
        <v>87</v>
      </c>
      <c r="AW297" s="13" t="s">
        <v>32</v>
      </c>
      <c r="AX297" s="13" t="s">
        <v>77</v>
      </c>
      <c r="AY297" s="172" t="s">
        <v>128</v>
      </c>
    </row>
    <row r="298" spans="1:65" s="13" customFormat="1" ht="11.25">
      <c r="B298" s="171"/>
      <c r="D298" s="162" t="s">
        <v>213</v>
      </c>
      <c r="E298" s="172" t="s">
        <v>1</v>
      </c>
      <c r="F298" s="173" t="s">
        <v>255</v>
      </c>
      <c r="H298" s="174">
        <v>2.0099999999999998</v>
      </c>
      <c r="I298" s="175"/>
      <c r="L298" s="171"/>
      <c r="M298" s="176"/>
      <c r="N298" s="177"/>
      <c r="O298" s="177"/>
      <c r="P298" s="177"/>
      <c r="Q298" s="177"/>
      <c r="R298" s="177"/>
      <c r="S298" s="177"/>
      <c r="T298" s="178"/>
      <c r="AT298" s="172" t="s">
        <v>213</v>
      </c>
      <c r="AU298" s="172" t="s">
        <v>87</v>
      </c>
      <c r="AV298" s="13" t="s">
        <v>87</v>
      </c>
      <c r="AW298" s="13" t="s">
        <v>32</v>
      </c>
      <c r="AX298" s="13" t="s">
        <v>77</v>
      </c>
      <c r="AY298" s="172" t="s">
        <v>128</v>
      </c>
    </row>
    <row r="299" spans="1:65" s="13" customFormat="1" ht="11.25">
      <c r="B299" s="171"/>
      <c r="D299" s="162" t="s">
        <v>213</v>
      </c>
      <c r="E299" s="172" t="s">
        <v>1</v>
      </c>
      <c r="F299" s="173" t="s">
        <v>484</v>
      </c>
      <c r="H299" s="174">
        <v>9.6</v>
      </c>
      <c r="I299" s="175"/>
      <c r="L299" s="171"/>
      <c r="M299" s="176"/>
      <c r="N299" s="177"/>
      <c r="O299" s="177"/>
      <c r="P299" s="177"/>
      <c r="Q299" s="177"/>
      <c r="R299" s="177"/>
      <c r="S299" s="177"/>
      <c r="T299" s="178"/>
      <c r="AT299" s="172" t="s">
        <v>213</v>
      </c>
      <c r="AU299" s="172" t="s">
        <v>87</v>
      </c>
      <c r="AV299" s="13" t="s">
        <v>87</v>
      </c>
      <c r="AW299" s="13" t="s">
        <v>32</v>
      </c>
      <c r="AX299" s="13" t="s">
        <v>77</v>
      </c>
      <c r="AY299" s="172" t="s">
        <v>128</v>
      </c>
    </row>
    <row r="300" spans="1:65" s="13" customFormat="1" ht="11.25">
      <c r="B300" s="171"/>
      <c r="D300" s="162" t="s">
        <v>213</v>
      </c>
      <c r="E300" s="172" t="s">
        <v>1</v>
      </c>
      <c r="F300" s="173" t="s">
        <v>485</v>
      </c>
      <c r="H300" s="174">
        <v>6.64</v>
      </c>
      <c r="I300" s="175"/>
      <c r="L300" s="171"/>
      <c r="M300" s="176"/>
      <c r="N300" s="177"/>
      <c r="O300" s="177"/>
      <c r="P300" s="177"/>
      <c r="Q300" s="177"/>
      <c r="R300" s="177"/>
      <c r="S300" s="177"/>
      <c r="T300" s="178"/>
      <c r="AT300" s="172" t="s">
        <v>213</v>
      </c>
      <c r="AU300" s="172" t="s">
        <v>87</v>
      </c>
      <c r="AV300" s="13" t="s">
        <v>87</v>
      </c>
      <c r="AW300" s="13" t="s">
        <v>32</v>
      </c>
      <c r="AX300" s="13" t="s">
        <v>77</v>
      </c>
      <c r="AY300" s="172" t="s">
        <v>128</v>
      </c>
    </row>
    <row r="301" spans="1:65" s="14" customFormat="1" ht="11.25">
      <c r="B301" s="179"/>
      <c r="D301" s="162" t="s">
        <v>213</v>
      </c>
      <c r="E301" s="180" t="s">
        <v>1</v>
      </c>
      <c r="F301" s="181" t="s">
        <v>220</v>
      </c>
      <c r="H301" s="182">
        <v>156.35999999999999</v>
      </c>
      <c r="I301" s="183"/>
      <c r="L301" s="179"/>
      <c r="M301" s="184"/>
      <c r="N301" s="185"/>
      <c r="O301" s="185"/>
      <c r="P301" s="185"/>
      <c r="Q301" s="185"/>
      <c r="R301" s="185"/>
      <c r="S301" s="185"/>
      <c r="T301" s="186"/>
      <c r="AT301" s="180" t="s">
        <v>213</v>
      </c>
      <c r="AU301" s="180" t="s">
        <v>87</v>
      </c>
      <c r="AV301" s="14" t="s">
        <v>149</v>
      </c>
      <c r="AW301" s="14" t="s">
        <v>32</v>
      </c>
      <c r="AX301" s="14" t="s">
        <v>85</v>
      </c>
      <c r="AY301" s="180" t="s">
        <v>128</v>
      </c>
    </row>
    <row r="302" spans="1:65" s="2" customFormat="1" ht="24.2" customHeight="1">
      <c r="A302" s="32"/>
      <c r="B302" s="148"/>
      <c r="C302" s="149" t="s">
        <v>486</v>
      </c>
      <c r="D302" s="149" t="s">
        <v>131</v>
      </c>
      <c r="E302" s="150" t="s">
        <v>487</v>
      </c>
      <c r="F302" s="151" t="s">
        <v>488</v>
      </c>
      <c r="G302" s="152" t="s">
        <v>217</v>
      </c>
      <c r="H302" s="153">
        <v>161.77000000000001</v>
      </c>
      <c r="I302" s="154"/>
      <c r="J302" s="155">
        <f>ROUND(I302*H302,2)</f>
        <v>0</v>
      </c>
      <c r="K302" s="151" t="s">
        <v>135</v>
      </c>
      <c r="L302" s="33"/>
      <c r="M302" s="156" t="s">
        <v>1</v>
      </c>
      <c r="N302" s="157" t="s">
        <v>42</v>
      </c>
      <c r="O302" s="58"/>
      <c r="P302" s="158">
        <f>O302*H302</f>
        <v>0</v>
      </c>
      <c r="Q302" s="158">
        <v>2.5999999999999998E-4</v>
      </c>
      <c r="R302" s="158">
        <f>Q302*H302</f>
        <v>4.2060199999999999E-2</v>
      </c>
      <c r="S302" s="158">
        <v>0</v>
      </c>
      <c r="T302" s="159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60" t="s">
        <v>149</v>
      </c>
      <c r="AT302" s="160" t="s">
        <v>131</v>
      </c>
      <c r="AU302" s="160" t="s">
        <v>87</v>
      </c>
      <c r="AY302" s="17" t="s">
        <v>128</v>
      </c>
      <c r="BE302" s="161">
        <f>IF(N302="základní",J302,0)</f>
        <v>0</v>
      </c>
      <c r="BF302" s="161">
        <f>IF(N302="snížená",J302,0)</f>
        <v>0</v>
      </c>
      <c r="BG302" s="161">
        <f>IF(N302="zákl. přenesená",J302,0)</f>
        <v>0</v>
      </c>
      <c r="BH302" s="161">
        <f>IF(N302="sníž. přenesená",J302,0)</f>
        <v>0</v>
      </c>
      <c r="BI302" s="161">
        <f>IF(N302="nulová",J302,0)</f>
        <v>0</v>
      </c>
      <c r="BJ302" s="17" t="s">
        <v>85</v>
      </c>
      <c r="BK302" s="161">
        <f>ROUND(I302*H302,2)</f>
        <v>0</v>
      </c>
      <c r="BL302" s="17" t="s">
        <v>149</v>
      </c>
      <c r="BM302" s="160" t="s">
        <v>489</v>
      </c>
    </row>
    <row r="303" spans="1:65" s="13" customFormat="1" ht="11.25">
      <c r="B303" s="171"/>
      <c r="D303" s="162" t="s">
        <v>213</v>
      </c>
      <c r="E303" s="172" t="s">
        <v>1</v>
      </c>
      <c r="F303" s="173" t="s">
        <v>408</v>
      </c>
      <c r="H303" s="174">
        <v>136.63999999999999</v>
      </c>
      <c r="I303" s="175"/>
      <c r="L303" s="171"/>
      <c r="M303" s="176"/>
      <c r="N303" s="177"/>
      <c r="O303" s="177"/>
      <c r="P303" s="177"/>
      <c r="Q303" s="177"/>
      <c r="R303" s="177"/>
      <c r="S303" s="177"/>
      <c r="T303" s="178"/>
      <c r="AT303" s="172" t="s">
        <v>213</v>
      </c>
      <c r="AU303" s="172" t="s">
        <v>87</v>
      </c>
      <c r="AV303" s="13" t="s">
        <v>87</v>
      </c>
      <c r="AW303" s="13" t="s">
        <v>32</v>
      </c>
      <c r="AX303" s="13" t="s">
        <v>77</v>
      </c>
      <c r="AY303" s="172" t="s">
        <v>128</v>
      </c>
    </row>
    <row r="304" spans="1:65" s="13" customFormat="1" ht="11.25">
      <c r="B304" s="171"/>
      <c r="D304" s="162" t="s">
        <v>213</v>
      </c>
      <c r="E304" s="172" t="s">
        <v>1</v>
      </c>
      <c r="F304" s="173" t="s">
        <v>397</v>
      </c>
      <c r="H304" s="174">
        <v>11.07</v>
      </c>
      <c r="I304" s="175"/>
      <c r="L304" s="171"/>
      <c r="M304" s="176"/>
      <c r="N304" s="177"/>
      <c r="O304" s="177"/>
      <c r="P304" s="177"/>
      <c r="Q304" s="177"/>
      <c r="R304" s="177"/>
      <c r="S304" s="177"/>
      <c r="T304" s="178"/>
      <c r="AT304" s="172" t="s">
        <v>213</v>
      </c>
      <c r="AU304" s="172" t="s">
        <v>87</v>
      </c>
      <c r="AV304" s="13" t="s">
        <v>87</v>
      </c>
      <c r="AW304" s="13" t="s">
        <v>32</v>
      </c>
      <c r="AX304" s="13" t="s">
        <v>77</v>
      </c>
      <c r="AY304" s="172" t="s">
        <v>128</v>
      </c>
    </row>
    <row r="305" spans="1:65" s="13" customFormat="1" ht="11.25">
      <c r="B305" s="171"/>
      <c r="D305" s="162" t="s">
        <v>213</v>
      </c>
      <c r="E305" s="172" t="s">
        <v>1</v>
      </c>
      <c r="F305" s="173" t="s">
        <v>398</v>
      </c>
      <c r="H305" s="174">
        <v>14.06</v>
      </c>
      <c r="I305" s="175"/>
      <c r="L305" s="171"/>
      <c r="M305" s="176"/>
      <c r="N305" s="177"/>
      <c r="O305" s="177"/>
      <c r="P305" s="177"/>
      <c r="Q305" s="177"/>
      <c r="R305" s="177"/>
      <c r="S305" s="177"/>
      <c r="T305" s="178"/>
      <c r="AT305" s="172" t="s">
        <v>213</v>
      </c>
      <c r="AU305" s="172" t="s">
        <v>87</v>
      </c>
      <c r="AV305" s="13" t="s">
        <v>87</v>
      </c>
      <c r="AW305" s="13" t="s">
        <v>32</v>
      </c>
      <c r="AX305" s="13" t="s">
        <v>77</v>
      </c>
      <c r="AY305" s="172" t="s">
        <v>128</v>
      </c>
    </row>
    <row r="306" spans="1:65" s="14" customFormat="1" ht="11.25">
      <c r="B306" s="179"/>
      <c r="D306" s="162" t="s">
        <v>213</v>
      </c>
      <c r="E306" s="180" t="s">
        <v>1</v>
      </c>
      <c r="F306" s="181" t="s">
        <v>220</v>
      </c>
      <c r="H306" s="182">
        <v>161.76999999999998</v>
      </c>
      <c r="I306" s="183"/>
      <c r="L306" s="179"/>
      <c r="M306" s="184"/>
      <c r="N306" s="185"/>
      <c r="O306" s="185"/>
      <c r="P306" s="185"/>
      <c r="Q306" s="185"/>
      <c r="R306" s="185"/>
      <c r="S306" s="185"/>
      <c r="T306" s="186"/>
      <c r="AT306" s="180" t="s">
        <v>213</v>
      </c>
      <c r="AU306" s="180" t="s">
        <v>87</v>
      </c>
      <c r="AV306" s="14" t="s">
        <v>149</v>
      </c>
      <c r="AW306" s="14" t="s">
        <v>32</v>
      </c>
      <c r="AX306" s="14" t="s">
        <v>85</v>
      </c>
      <c r="AY306" s="180" t="s">
        <v>128</v>
      </c>
    </row>
    <row r="307" spans="1:65" s="2" customFormat="1" ht="24.2" customHeight="1">
      <c r="A307" s="32"/>
      <c r="B307" s="148"/>
      <c r="C307" s="149" t="s">
        <v>490</v>
      </c>
      <c r="D307" s="149" t="s">
        <v>131</v>
      </c>
      <c r="E307" s="150" t="s">
        <v>491</v>
      </c>
      <c r="F307" s="151" t="s">
        <v>492</v>
      </c>
      <c r="G307" s="152" t="s">
        <v>217</v>
      </c>
      <c r="H307" s="153">
        <v>161.77000000000001</v>
      </c>
      <c r="I307" s="154"/>
      <c r="J307" s="155">
        <f>ROUND(I307*H307,2)</f>
        <v>0</v>
      </c>
      <c r="K307" s="151" t="s">
        <v>135</v>
      </c>
      <c r="L307" s="33"/>
      <c r="M307" s="156" t="s">
        <v>1</v>
      </c>
      <c r="N307" s="157" t="s">
        <v>42</v>
      </c>
      <c r="O307" s="58"/>
      <c r="P307" s="158">
        <f>O307*H307</f>
        <v>0</v>
      </c>
      <c r="Q307" s="158">
        <v>4.0000000000000001E-3</v>
      </c>
      <c r="R307" s="158">
        <f>Q307*H307</f>
        <v>0.6470800000000001</v>
      </c>
      <c r="S307" s="158">
        <v>0</v>
      </c>
      <c r="T307" s="159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60" t="s">
        <v>149</v>
      </c>
      <c r="AT307" s="160" t="s">
        <v>131</v>
      </c>
      <c r="AU307" s="160" t="s">
        <v>87</v>
      </c>
      <c r="AY307" s="17" t="s">
        <v>128</v>
      </c>
      <c r="BE307" s="161">
        <f>IF(N307="základní",J307,0)</f>
        <v>0</v>
      </c>
      <c r="BF307" s="161">
        <f>IF(N307="snížená",J307,0)</f>
        <v>0</v>
      </c>
      <c r="BG307" s="161">
        <f>IF(N307="zákl. přenesená",J307,0)</f>
        <v>0</v>
      </c>
      <c r="BH307" s="161">
        <f>IF(N307="sníž. přenesená",J307,0)</f>
        <v>0</v>
      </c>
      <c r="BI307" s="161">
        <f>IF(N307="nulová",J307,0)</f>
        <v>0</v>
      </c>
      <c r="BJ307" s="17" t="s">
        <v>85</v>
      </c>
      <c r="BK307" s="161">
        <f>ROUND(I307*H307,2)</f>
        <v>0</v>
      </c>
      <c r="BL307" s="17" t="s">
        <v>149</v>
      </c>
      <c r="BM307" s="160" t="s">
        <v>493</v>
      </c>
    </row>
    <row r="308" spans="1:65" s="2" customFormat="1" ht="24.2" customHeight="1">
      <c r="A308" s="32"/>
      <c r="B308" s="148"/>
      <c r="C308" s="149" t="s">
        <v>494</v>
      </c>
      <c r="D308" s="149" t="s">
        <v>131</v>
      </c>
      <c r="E308" s="150" t="s">
        <v>495</v>
      </c>
      <c r="F308" s="151" t="s">
        <v>496</v>
      </c>
      <c r="G308" s="152" t="s">
        <v>217</v>
      </c>
      <c r="H308" s="153">
        <v>243.13</v>
      </c>
      <c r="I308" s="154"/>
      <c r="J308" s="155">
        <f>ROUND(I308*H308,2)</f>
        <v>0</v>
      </c>
      <c r="K308" s="151" t="s">
        <v>135</v>
      </c>
      <c r="L308" s="33"/>
      <c r="M308" s="156" t="s">
        <v>1</v>
      </c>
      <c r="N308" s="157" t="s">
        <v>42</v>
      </c>
      <c r="O308" s="58"/>
      <c r="P308" s="158">
        <f>O308*H308</f>
        <v>0</v>
      </c>
      <c r="Q308" s="158">
        <v>2.5999999999999998E-4</v>
      </c>
      <c r="R308" s="158">
        <f>Q308*H308</f>
        <v>6.3213799999999987E-2</v>
      </c>
      <c r="S308" s="158">
        <v>0</v>
      </c>
      <c r="T308" s="15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60" t="s">
        <v>149</v>
      </c>
      <c r="AT308" s="160" t="s">
        <v>131</v>
      </c>
      <c r="AU308" s="160" t="s">
        <v>87</v>
      </c>
      <c r="AY308" s="17" t="s">
        <v>128</v>
      </c>
      <c r="BE308" s="161">
        <f>IF(N308="základní",J308,0)</f>
        <v>0</v>
      </c>
      <c r="BF308" s="161">
        <f>IF(N308="snížená",J308,0)</f>
        <v>0</v>
      </c>
      <c r="BG308" s="161">
        <f>IF(N308="zákl. přenesená",J308,0)</f>
        <v>0</v>
      </c>
      <c r="BH308" s="161">
        <f>IF(N308="sníž. přenesená",J308,0)</f>
        <v>0</v>
      </c>
      <c r="BI308" s="161">
        <f>IF(N308="nulová",J308,0)</f>
        <v>0</v>
      </c>
      <c r="BJ308" s="17" t="s">
        <v>85</v>
      </c>
      <c r="BK308" s="161">
        <f>ROUND(I308*H308,2)</f>
        <v>0</v>
      </c>
      <c r="BL308" s="17" t="s">
        <v>149</v>
      </c>
      <c r="BM308" s="160" t="s">
        <v>497</v>
      </c>
    </row>
    <row r="309" spans="1:65" s="13" customFormat="1" ht="11.25">
      <c r="B309" s="171"/>
      <c r="D309" s="162" t="s">
        <v>213</v>
      </c>
      <c r="E309" s="172" t="s">
        <v>1</v>
      </c>
      <c r="F309" s="173" t="s">
        <v>270</v>
      </c>
      <c r="H309" s="174">
        <v>102.34</v>
      </c>
      <c r="I309" s="175"/>
      <c r="L309" s="171"/>
      <c r="M309" s="176"/>
      <c r="N309" s="177"/>
      <c r="O309" s="177"/>
      <c r="P309" s="177"/>
      <c r="Q309" s="177"/>
      <c r="R309" s="177"/>
      <c r="S309" s="177"/>
      <c r="T309" s="178"/>
      <c r="AT309" s="172" t="s">
        <v>213</v>
      </c>
      <c r="AU309" s="172" t="s">
        <v>87</v>
      </c>
      <c r="AV309" s="13" t="s">
        <v>87</v>
      </c>
      <c r="AW309" s="13" t="s">
        <v>32</v>
      </c>
      <c r="AX309" s="13" t="s">
        <v>77</v>
      </c>
      <c r="AY309" s="172" t="s">
        <v>128</v>
      </c>
    </row>
    <row r="310" spans="1:65" s="13" customFormat="1" ht="11.25">
      <c r="B310" s="171"/>
      <c r="D310" s="162" t="s">
        <v>213</v>
      </c>
      <c r="E310" s="172" t="s">
        <v>1</v>
      </c>
      <c r="F310" s="173" t="s">
        <v>260</v>
      </c>
      <c r="H310" s="174">
        <v>3.69</v>
      </c>
      <c r="I310" s="175"/>
      <c r="L310" s="171"/>
      <c r="M310" s="176"/>
      <c r="N310" s="177"/>
      <c r="O310" s="177"/>
      <c r="P310" s="177"/>
      <c r="Q310" s="177"/>
      <c r="R310" s="177"/>
      <c r="S310" s="177"/>
      <c r="T310" s="178"/>
      <c r="AT310" s="172" t="s">
        <v>213</v>
      </c>
      <c r="AU310" s="172" t="s">
        <v>87</v>
      </c>
      <c r="AV310" s="13" t="s">
        <v>87</v>
      </c>
      <c r="AW310" s="13" t="s">
        <v>32</v>
      </c>
      <c r="AX310" s="13" t="s">
        <v>77</v>
      </c>
      <c r="AY310" s="172" t="s">
        <v>128</v>
      </c>
    </row>
    <row r="311" spans="1:65" s="13" customFormat="1" ht="11.25">
      <c r="B311" s="171"/>
      <c r="D311" s="162" t="s">
        <v>213</v>
      </c>
      <c r="E311" s="172" t="s">
        <v>1</v>
      </c>
      <c r="F311" s="173" t="s">
        <v>453</v>
      </c>
      <c r="H311" s="174">
        <v>7.83</v>
      </c>
      <c r="I311" s="175"/>
      <c r="L311" s="171"/>
      <c r="M311" s="176"/>
      <c r="N311" s="177"/>
      <c r="O311" s="177"/>
      <c r="P311" s="177"/>
      <c r="Q311" s="177"/>
      <c r="R311" s="177"/>
      <c r="S311" s="177"/>
      <c r="T311" s="178"/>
      <c r="AT311" s="172" t="s">
        <v>213</v>
      </c>
      <c r="AU311" s="172" t="s">
        <v>87</v>
      </c>
      <c r="AV311" s="13" t="s">
        <v>87</v>
      </c>
      <c r="AW311" s="13" t="s">
        <v>32</v>
      </c>
      <c r="AX311" s="13" t="s">
        <v>77</v>
      </c>
      <c r="AY311" s="172" t="s">
        <v>128</v>
      </c>
    </row>
    <row r="312" spans="1:65" s="13" customFormat="1" ht="11.25">
      <c r="B312" s="171"/>
      <c r="D312" s="162" t="s">
        <v>213</v>
      </c>
      <c r="E312" s="172" t="s">
        <v>1</v>
      </c>
      <c r="F312" s="173" t="s">
        <v>432</v>
      </c>
      <c r="H312" s="174">
        <v>2.0499999999999998</v>
      </c>
      <c r="I312" s="175"/>
      <c r="L312" s="171"/>
      <c r="M312" s="176"/>
      <c r="N312" s="177"/>
      <c r="O312" s="177"/>
      <c r="P312" s="177"/>
      <c r="Q312" s="177"/>
      <c r="R312" s="177"/>
      <c r="S312" s="177"/>
      <c r="T312" s="178"/>
      <c r="AT312" s="172" t="s">
        <v>213</v>
      </c>
      <c r="AU312" s="172" t="s">
        <v>87</v>
      </c>
      <c r="AV312" s="13" t="s">
        <v>87</v>
      </c>
      <c r="AW312" s="13" t="s">
        <v>32</v>
      </c>
      <c r="AX312" s="13" t="s">
        <v>77</v>
      </c>
      <c r="AY312" s="172" t="s">
        <v>128</v>
      </c>
    </row>
    <row r="313" spans="1:65" s="13" customFormat="1" ht="11.25">
      <c r="B313" s="171"/>
      <c r="D313" s="162" t="s">
        <v>213</v>
      </c>
      <c r="E313" s="172" t="s">
        <v>1</v>
      </c>
      <c r="F313" s="173" t="s">
        <v>469</v>
      </c>
      <c r="H313" s="174">
        <v>27.68</v>
      </c>
      <c r="I313" s="175"/>
      <c r="L313" s="171"/>
      <c r="M313" s="176"/>
      <c r="N313" s="177"/>
      <c r="O313" s="177"/>
      <c r="P313" s="177"/>
      <c r="Q313" s="177"/>
      <c r="R313" s="177"/>
      <c r="S313" s="177"/>
      <c r="T313" s="178"/>
      <c r="AT313" s="172" t="s">
        <v>213</v>
      </c>
      <c r="AU313" s="172" t="s">
        <v>87</v>
      </c>
      <c r="AV313" s="13" t="s">
        <v>87</v>
      </c>
      <c r="AW313" s="13" t="s">
        <v>32</v>
      </c>
      <c r="AX313" s="13" t="s">
        <v>77</v>
      </c>
      <c r="AY313" s="172" t="s">
        <v>128</v>
      </c>
    </row>
    <row r="314" spans="1:65" s="13" customFormat="1" ht="11.25">
      <c r="B314" s="171"/>
      <c r="D314" s="162" t="s">
        <v>213</v>
      </c>
      <c r="E314" s="172" t="s">
        <v>1</v>
      </c>
      <c r="F314" s="173" t="s">
        <v>219</v>
      </c>
      <c r="H314" s="174">
        <v>8.7799999999999994</v>
      </c>
      <c r="I314" s="175"/>
      <c r="L314" s="171"/>
      <c r="M314" s="176"/>
      <c r="N314" s="177"/>
      <c r="O314" s="177"/>
      <c r="P314" s="177"/>
      <c r="Q314" s="177"/>
      <c r="R314" s="177"/>
      <c r="S314" s="177"/>
      <c r="T314" s="178"/>
      <c r="AT314" s="172" t="s">
        <v>213</v>
      </c>
      <c r="AU314" s="172" t="s">
        <v>87</v>
      </c>
      <c r="AV314" s="13" t="s">
        <v>87</v>
      </c>
      <c r="AW314" s="13" t="s">
        <v>32</v>
      </c>
      <c r="AX314" s="13" t="s">
        <v>77</v>
      </c>
      <c r="AY314" s="172" t="s">
        <v>128</v>
      </c>
    </row>
    <row r="315" spans="1:65" s="13" customFormat="1" ht="11.25">
      <c r="B315" s="171"/>
      <c r="D315" s="162" t="s">
        <v>213</v>
      </c>
      <c r="E315" s="172" t="s">
        <v>1</v>
      </c>
      <c r="F315" s="173" t="s">
        <v>255</v>
      </c>
      <c r="H315" s="174">
        <v>2.0099999999999998</v>
      </c>
      <c r="I315" s="175"/>
      <c r="L315" s="171"/>
      <c r="M315" s="176"/>
      <c r="N315" s="177"/>
      <c r="O315" s="177"/>
      <c r="P315" s="177"/>
      <c r="Q315" s="177"/>
      <c r="R315" s="177"/>
      <c r="S315" s="177"/>
      <c r="T315" s="178"/>
      <c r="AT315" s="172" t="s">
        <v>213</v>
      </c>
      <c r="AU315" s="172" t="s">
        <v>87</v>
      </c>
      <c r="AV315" s="13" t="s">
        <v>87</v>
      </c>
      <c r="AW315" s="13" t="s">
        <v>32</v>
      </c>
      <c r="AX315" s="13" t="s">
        <v>77</v>
      </c>
      <c r="AY315" s="172" t="s">
        <v>128</v>
      </c>
    </row>
    <row r="316" spans="1:65" s="13" customFormat="1" ht="11.25">
      <c r="B316" s="171"/>
      <c r="D316" s="162" t="s">
        <v>213</v>
      </c>
      <c r="E316" s="172" t="s">
        <v>1</v>
      </c>
      <c r="F316" s="173" t="s">
        <v>454</v>
      </c>
      <c r="H316" s="174">
        <v>22.51</v>
      </c>
      <c r="I316" s="175"/>
      <c r="L316" s="171"/>
      <c r="M316" s="176"/>
      <c r="N316" s="177"/>
      <c r="O316" s="177"/>
      <c r="P316" s="177"/>
      <c r="Q316" s="177"/>
      <c r="R316" s="177"/>
      <c r="S316" s="177"/>
      <c r="T316" s="178"/>
      <c r="AT316" s="172" t="s">
        <v>213</v>
      </c>
      <c r="AU316" s="172" t="s">
        <v>87</v>
      </c>
      <c r="AV316" s="13" t="s">
        <v>87</v>
      </c>
      <c r="AW316" s="13" t="s">
        <v>32</v>
      </c>
      <c r="AX316" s="13" t="s">
        <v>77</v>
      </c>
      <c r="AY316" s="172" t="s">
        <v>128</v>
      </c>
    </row>
    <row r="317" spans="1:65" s="13" customFormat="1" ht="11.25">
      <c r="B317" s="171"/>
      <c r="D317" s="162" t="s">
        <v>213</v>
      </c>
      <c r="E317" s="172" t="s">
        <v>1</v>
      </c>
      <c r="F317" s="173" t="s">
        <v>498</v>
      </c>
      <c r="H317" s="174">
        <v>17.7</v>
      </c>
      <c r="I317" s="175"/>
      <c r="L317" s="171"/>
      <c r="M317" s="176"/>
      <c r="N317" s="177"/>
      <c r="O317" s="177"/>
      <c r="P317" s="177"/>
      <c r="Q317" s="177"/>
      <c r="R317" s="177"/>
      <c r="S317" s="177"/>
      <c r="T317" s="178"/>
      <c r="AT317" s="172" t="s">
        <v>213</v>
      </c>
      <c r="AU317" s="172" t="s">
        <v>87</v>
      </c>
      <c r="AV317" s="13" t="s">
        <v>87</v>
      </c>
      <c r="AW317" s="13" t="s">
        <v>32</v>
      </c>
      <c r="AX317" s="13" t="s">
        <v>77</v>
      </c>
      <c r="AY317" s="172" t="s">
        <v>128</v>
      </c>
    </row>
    <row r="318" spans="1:65" s="13" customFormat="1" ht="11.25">
      <c r="B318" s="171"/>
      <c r="D318" s="162" t="s">
        <v>213</v>
      </c>
      <c r="E318" s="172" t="s">
        <v>1</v>
      </c>
      <c r="F318" s="173" t="s">
        <v>442</v>
      </c>
      <c r="H318" s="174">
        <v>7.5</v>
      </c>
      <c r="I318" s="175"/>
      <c r="L318" s="171"/>
      <c r="M318" s="176"/>
      <c r="N318" s="177"/>
      <c r="O318" s="177"/>
      <c r="P318" s="177"/>
      <c r="Q318" s="177"/>
      <c r="R318" s="177"/>
      <c r="S318" s="177"/>
      <c r="T318" s="178"/>
      <c r="AT318" s="172" t="s">
        <v>213</v>
      </c>
      <c r="AU318" s="172" t="s">
        <v>87</v>
      </c>
      <c r="AV318" s="13" t="s">
        <v>87</v>
      </c>
      <c r="AW318" s="13" t="s">
        <v>32</v>
      </c>
      <c r="AX318" s="13" t="s">
        <v>77</v>
      </c>
      <c r="AY318" s="172" t="s">
        <v>128</v>
      </c>
    </row>
    <row r="319" spans="1:65" s="13" customFormat="1" ht="11.25">
      <c r="B319" s="171"/>
      <c r="D319" s="162" t="s">
        <v>213</v>
      </c>
      <c r="E319" s="172" t="s">
        <v>1</v>
      </c>
      <c r="F319" s="173" t="s">
        <v>265</v>
      </c>
      <c r="H319" s="174">
        <v>23.3</v>
      </c>
      <c r="I319" s="175"/>
      <c r="L319" s="171"/>
      <c r="M319" s="176"/>
      <c r="N319" s="177"/>
      <c r="O319" s="177"/>
      <c r="P319" s="177"/>
      <c r="Q319" s="177"/>
      <c r="R319" s="177"/>
      <c r="S319" s="177"/>
      <c r="T319" s="178"/>
      <c r="AT319" s="172" t="s">
        <v>213</v>
      </c>
      <c r="AU319" s="172" t="s">
        <v>87</v>
      </c>
      <c r="AV319" s="13" t="s">
        <v>87</v>
      </c>
      <c r="AW319" s="13" t="s">
        <v>32</v>
      </c>
      <c r="AX319" s="13" t="s">
        <v>77</v>
      </c>
      <c r="AY319" s="172" t="s">
        <v>128</v>
      </c>
    </row>
    <row r="320" spans="1:65" s="13" customFormat="1" ht="11.25">
      <c r="B320" s="171"/>
      <c r="D320" s="162" t="s">
        <v>213</v>
      </c>
      <c r="E320" s="172" t="s">
        <v>1</v>
      </c>
      <c r="F320" s="173" t="s">
        <v>418</v>
      </c>
      <c r="H320" s="174">
        <v>1.5</v>
      </c>
      <c r="I320" s="175"/>
      <c r="L320" s="171"/>
      <c r="M320" s="176"/>
      <c r="N320" s="177"/>
      <c r="O320" s="177"/>
      <c r="P320" s="177"/>
      <c r="Q320" s="177"/>
      <c r="R320" s="177"/>
      <c r="S320" s="177"/>
      <c r="T320" s="178"/>
      <c r="AT320" s="172" t="s">
        <v>213</v>
      </c>
      <c r="AU320" s="172" t="s">
        <v>87</v>
      </c>
      <c r="AV320" s="13" t="s">
        <v>87</v>
      </c>
      <c r="AW320" s="13" t="s">
        <v>32</v>
      </c>
      <c r="AX320" s="13" t="s">
        <v>77</v>
      </c>
      <c r="AY320" s="172" t="s">
        <v>128</v>
      </c>
    </row>
    <row r="321" spans="1:65" s="13" customFormat="1" ht="11.25">
      <c r="B321" s="171"/>
      <c r="D321" s="162" t="s">
        <v>213</v>
      </c>
      <c r="E321" s="172" t="s">
        <v>1</v>
      </c>
      <c r="F321" s="173" t="s">
        <v>484</v>
      </c>
      <c r="H321" s="174">
        <v>9.6</v>
      </c>
      <c r="I321" s="175"/>
      <c r="L321" s="171"/>
      <c r="M321" s="176"/>
      <c r="N321" s="177"/>
      <c r="O321" s="177"/>
      <c r="P321" s="177"/>
      <c r="Q321" s="177"/>
      <c r="R321" s="177"/>
      <c r="S321" s="177"/>
      <c r="T321" s="178"/>
      <c r="AT321" s="172" t="s">
        <v>213</v>
      </c>
      <c r="AU321" s="172" t="s">
        <v>87</v>
      </c>
      <c r="AV321" s="13" t="s">
        <v>87</v>
      </c>
      <c r="AW321" s="13" t="s">
        <v>32</v>
      </c>
      <c r="AX321" s="13" t="s">
        <v>77</v>
      </c>
      <c r="AY321" s="172" t="s">
        <v>128</v>
      </c>
    </row>
    <row r="322" spans="1:65" s="13" customFormat="1" ht="11.25">
      <c r="B322" s="171"/>
      <c r="D322" s="162" t="s">
        <v>213</v>
      </c>
      <c r="E322" s="172" t="s">
        <v>1</v>
      </c>
      <c r="F322" s="173" t="s">
        <v>485</v>
      </c>
      <c r="H322" s="174">
        <v>6.64</v>
      </c>
      <c r="I322" s="175"/>
      <c r="L322" s="171"/>
      <c r="M322" s="176"/>
      <c r="N322" s="177"/>
      <c r="O322" s="177"/>
      <c r="P322" s="177"/>
      <c r="Q322" s="177"/>
      <c r="R322" s="177"/>
      <c r="S322" s="177"/>
      <c r="T322" s="178"/>
      <c r="AT322" s="172" t="s">
        <v>213</v>
      </c>
      <c r="AU322" s="172" t="s">
        <v>87</v>
      </c>
      <c r="AV322" s="13" t="s">
        <v>87</v>
      </c>
      <c r="AW322" s="13" t="s">
        <v>32</v>
      </c>
      <c r="AX322" s="13" t="s">
        <v>77</v>
      </c>
      <c r="AY322" s="172" t="s">
        <v>128</v>
      </c>
    </row>
    <row r="323" spans="1:65" s="14" customFormat="1" ht="11.25">
      <c r="B323" s="179"/>
      <c r="D323" s="162" t="s">
        <v>213</v>
      </c>
      <c r="E323" s="180" t="s">
        <v>1</v>
      </c>
      <c r="F323" s="181" t="s">
        <v>220</v>
      </c>
      <c r="H323" s="182">
        <v>243.12999999999997</v>
      </c>
      <c r="I323" s="183"/>
      <c r="L323" s="179"/>
      <c r="M323" s="184"/>
      <c r="N323" s="185"/>
      <c r="O323" s="185"/>
      <c r="P323" s="185"/>
      <c r="Q323" s="185"/>
      <c r="R323" s="185"/>
      <c r="S323" s="185"/>
      <c r="T323" s="186"/>
      <c r="AT323" s="180" t="s">
        <v>213</v>
      </c>
      <c r="AU323" s="180" t="s">
        <v>87</v>
      </c>
      <c r="AV323" s="14" t="s">
        <v>149</v>
      </c>
      <c r="AW323" s="14" t="s">
        <v>32</v>
      </c>
      <c r="AX323" s="14" t="s">
        <v>85</v>
      </c>
      <c r="AY323" s="180" t="s">
        <v>128</v>
      </c>
    </row>
    <row r="324" spans="1:65" s="2" customFormat="1" ht="24.2" customHeight="1">
      <c r="A324" s="32"/>
      <c r="B324" s="148"/>
      <c r="C324" s="149" t="s">
        <v>499</v>
      </c>
      <c r="D324" s="149" t="s">
        <v>131</v>
      </c>
      <c r="E324" s="150" t="s">
        <v>500</v>
      </c>
      <c r="F324" s="151" t="s">
        <v>501</v>
      </c>
      <c r="G324" s="152" t="s">
        <v>217</v>
      </c>
      <c r="H324" s="153">
        <v>243.13</v>
      </c>
      <c r="I324" s="154"/>
      <c r="J324" s="155">
        <f>ROUND(I324*H324,2)</f>
        <v>0</v>
      </c>
      <c r="K324" s="151" t="s">
        <v>135</v>
      </c>
      <c r="L324" s="33"/>
      <c r="M324" s="156" t="s">
        <v>1</v>
      </c>
      <c r="N324" s="157" t="s">
        <v>42</v>
      </c>
      <c r="O324" s="58"/>
      <c r="P324" s="158">
        <f>O324*H324</f>
        <v>0</v>
      </c>
      <c r="Q324" s="158">
        <v>4.0000000000000001E-3</v>
      </c>
      <c r="R324" s="158">
        <f>Q324*H324</f>
        <v>0.97252000000000005</v>
      </c>
      <c r="S324" s="158">
        <v>0</v>
      </c>
      <c r="T324" s="15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60" t="s">
        <v>149</v>
      </c>
      <c r="AT324" s="160" t="s">
        <v>131</v>
      </c>
      <c r="AU324" s="160" t="s">
        <v>87</v>
      </c>
      <c r="AY324" s="17" t="s">
        <v>128</v>
      </c>
      <c r="BE324" s="161">
        <f>IF(N324="základní",J324,0)</f>
        <v>0</v>
      </c>
      <c r="BF324" s="161">
        <f>IF(N324="snížená",J324,0)</f>
        <v>0</v>
      </c>
      <c r="BG324" s="161">
        <f>IF(N324="zákl. přenesená",J324,0)</f>
        <v>0</v>
      </c>
      <c r="BH324" s="161">
        <f>IF(N324="sníž. přenesená",J324,0)</f>
        <v>0</v>
      </c>
      <c r="BI324" s="161">
        <f>IF(N324="nulová",J324,0)</f>
        <v>0</v>
      </c>
      <c r="BJ324" s="17" t="s">
        <v>85</v>
      </c>
      <c r="BK324" s="161">
        <f>ROUND(I324*H324,2)</f>
        <v>0</v>
      </c>
      <c r="BL324" s="17" t="s">
        <v>149</v>
      </c>
      <c r="BM324" s="160" t="s">
        <v>502</v>
      </c>
    </row>
    <row r="325" spans="1:65" s="2" customFormat="1" ht="24.2" customHeight="1">
      <c r="A325" s="32"/>
      <c r="B325" s="148"/>
      <c r="C325" s="149" t="s">
        <v>503</v>
      </c>
      <c r="D325" s="149" t="s">
        <v>131</v>
      </c>
      <c r="E325" s="150" t="s">
        <v>504</v>
      </c>
      <c r="F325" s="151" t="s">
        <v>505</v>
      </c>
      <c r="G325" s="152" t="s">
        <v>217</v>
      </c>
      <c r="H325" s="153">
        <v>15.5</v>
      </c>
      <c r="I325" s="154"/>
      <c r="J325" s="155">
        <f>ROUND(I325*H325,2)</f>
        <v>0</v>
      </c>
      <c r="K325" s="151" t="s">
        <v>135</v>
      </c>
      <c r="L325" s="33"/>
      <c r="M325" s="156" t="s">
        <v>1</v>
      </c>
      <c r="N325" s="157" t="s">
        <v>42</v>
      </c>
      <c r="O325" s="58"/>
      <c r="P325" s="158">
        <f>O325*H325</f>
        <v>0</v>
      </c>
      <c r="Q325" s="158">
        <v>2.5999999999999998E-4</v>
      </c>
      <c r="R325" s="158">
        <f>Q325*H325</f>
        <v>4.0299999999999997E-3</v>
      </c>
      <c r="S325" s="158">
        <v>0</v>
      </c>
      <c r="T325" s="159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60" t="s">
        <v>149</v>
      </c>
      <c r="AT325" s="160" t="s">
        <v>131</v>
      </c>
      <c r="AU325" s="160" t="s">
        <v>87</v>
      </c>
      <c r="AY325" s="17" t="s">
        <v>128</v>
      </c>
      <c r="BE325" s="161">
        <f>IF(N325="základní",J325,0)</f>
        <v>0</v>
      </c>
      <c r="BF325" s="161">
        <f>IF(N325="snížená",J325,0)</f>
        <v>0</v>
      </c>
      <c r="BG325" s="161">
        <f>IF(N325="zákl. přenesená",J325,0)</f>
        <v>0</v>
      </c>
      <c r="BH325" s="161">
        <f>IF(N325="sníž. přenesená",J325,0)</f>
        <v>0</v>
      </c>
      <c r="BI325" s="161">
        <f>IF(N325="nulová",J325,0)</f>
        <v>0</v>
      </c>
      <c r="BJ325" s="17" t="s">
        <v>85</v>
      </c>
      <c r="BK325" s="161">
        <f>ROUND(I325*H325,2)</f>
        <v>0</v>
      </c>
      <c r="BL325" s="17" t="s">
        <v>149</v>
      </c>
      <c r="BM325" s="160" t="s">
        <v>506</v>
      </c>
    </row>
    <row r="326" spans="1:65" s="13" customFormat="1" ht="11.25">
      <c r="B326" s="171"/>
      <c r="D326" s="162" t="s">
        <v>213</v>
      </c>
      <c r="E326" s="172" t="s">
        <v>1</v>
      </c>
      <c r="F326" s="173" t="s">
        <v>419</v>
      </c>
      <c r="H326" s="174">
        <v>15.5</v>
      </c>
      <c r="I326" s="175"/>
      <c r="L326" s="171"/>
      <c r="M326" s="176"/>
      <c r="N326" s="177"/>
      <c r="O326" s="177"/>
      <c r="P326" s="177"/>
      <c r="Q326" s="177"/>
      <c r="R326" s="177"/>
      <c r="S326" s="177"/>
      <c r="T326" s="178"/>
      <c r="AT326" s="172" t="s">
        <v>213</v>
      </c>
      <c r="AU326" s="172" t="s">
        <v>87</v>
      </c>
      <c r="AV326" s="13" t="s">
        <v>87</v>
      </c>
      <c r="AW326" s="13" t="s">
        <v>32</v>
      </c>
      <c r="AX326" s="13" t="s">
        <v>77</v>
      </c>
      <c r="AY326" s="172" t="s">
        <v>128</v>
      </c>
    </row>
    <row r="327" spans="1:65" s="14" customFormat="1" ht="11.25">
      <c r="B327" s="179"/>
      <c r="D327" s="162" t="s">
        <v>213</v>
      </c>
      <c r="E327" s="180" t="s">
        <v>1</v>
      </c>
      <c r="F327" s="181" t="s">
        <v>220</v>
      </c>
      <c r="H327" s="182">
        <v>15.5</v>
      </c>
      <c r="I327" s="183"/>
      <c r="L327" s="179"/>
      <c r="M327" s="184"/>
      <c r="N327" s="185"/>
      <c r="O327" s="185"/>
      <c r="P327" s="185"/>
      <c r="Q327" s="185"/>
      <c r="R327" s="185"/>
      <c r="S327" s="185"/>
      <c r="T327" s="186"/>
      <c r="AT327" s="180" t="s">
        <v>213</v>
      </c>
      <c r="AU327" s="180" t="s">
        <v>87</v>
      </c>
      <c r="AV327" s="14" t="s">
        <v>149</v>
      </c>
      <c r="AW327" s="14" t="s">
        <v>32</v>
      </c>
      <c r="AX327" s="14" t="s">
        <v>85</v>
      </c>
      <c r="AY327" s="180" t="s">
        <v>128</v>
      </c>
    </row>
    <row r="328" spans="1:65" s="2" customFormat="1" ht="24.2" customHeight="1">
      <c r="A328" s="32"/>
      <c r="B328" s="148"/>
      <c r="C328" s="149" t="s">
        <v>507</v>
      </c>
      <c r="D328" s="149" t="s">
        <v>131</v>
      </c>
      <c r="E328" s="150" t="s">
        <v>508</v>
      </c>
      <c r="F328" s="151" t="s">
        <v>509</v>
      </c>
      <c r="G328" s="152" t="s">
        <v>217</v>
      </c>
      <c r="H328" s="153">
        <v>15.5</v>
      </c>
      <c r="I328" s="154"/>
      <c r="J328" s="155">
        <f>ROUND(I328*H328,2)</f>
        <v>0</v>
      </c>
      <c r="K328" s="151" t="s">
        <v>135</v>
      </c>
      <c r="L328" s="33"/>
      <c r="M328" s="156" t="s">
        <v>1</v>
      </c>
      <c r="N328" s="157" t="s">
        <v>42</v>
      </c>
      <c r="O328" s="58"/>
      <c r="P328" s="158">
        <f>O328*H328</f>
        <v>0</v>
      </c>
      <c r="Q328" s="158">
        <v>4.0000000000000001E-3</v>
      </c>
      <c r="R328" s="158">
        <f>Q328*H328</f>
        <v>6.2E-2</v>
      </c>
      <c r="S328" s="158">
        <v>0</v>
      </c>
      <c r="T328" s="159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60" t="s">
        <v>149</v>
      </c>
      <c r="AT328" s="160" t="s">
        <v>131</v>
      </c>
      <c r="AU328" s="160" t="s">
        <v>87</v>
      </c>
      <c r="AY328" s="17" t="s">
        <v>128</v>
      </c>
      <c r="BE328" s="161">
        <f>IF(N328="základní",J328,0)</f>
        <v>0</v>
      </c>
      <c r="BF328" s="161">
        <f>IF(N328="snížená",J328,0)</f>
        <v>0</v>
      </c>
      <c r="BG328" s="161">
        <f>IF(N328="zákl. přenesená",J328,0)</f>
        <v>0</v>
      </c>
      <c r="BH328" s="161">
        <f>IF(N328="sníž. přenesená",J328,0)</f>
        <v>0</v>
      </c>
      <c r="BI328" s="161">
        <f>IF(N328="nulová",J328,0)</f>
        <v>0</v>
      </c>
      <c r="BJ328" s="17" t="s">
        <v>85</v>
      </c>
      <c r="BK328" s="161">
        <f>ROUND(I328*H328,2)</f>
        <v>0</v>
      </c>
      <c r="BL328" s="17" t="s">
        <v>149</v>
      </c>
      <c r="BM328" s="160" t="s">
        <v>510</v>
      </c>
    </row>
    <row r="329" spans="1:65" s="12" customFormat="1" ht="22.9" customHeight="1">
      <c r="B329" s="135"/>
      <c r="D329" s="136" t="s">
        <v>76</v>
      </c>
      <c r="E329" s="146" t="s">
        <v>174</v>
      </c>
      <c r="F329" s="146" t="s">
        <v>511</v>
      </c>
      <c r="I329" s="138"/>
      <c r="J329" s="147">
        <f>BK329</f>
        <v>0</v>
      </c>
      <c r="L329" s="135"/>
      <c r="M329" s="140"/>
      <c r="N329" s="141"/>
      <c r="O329" s="141"/>
      <c r="P329" s="142">
        <f>SUM(P330:P367)</f>
        <v>0</v>
      </c>
      <c r="Q329" s="141"/>
      <c r="R329" s="142">
        <f>SUM(R330:R367)</f>
        <v>6.9228000000000012E-2</v>
      </c>
      <c r="S329" s="141"/>
      <c r="T329" s="143">
        <f>SUM(T330:T367)</f>
        <v>38.473939999999999</v>
      </c>
      <c r="AR329" s="136" t="s">
        <v>85</v>
      </c>
      <c r="AT329" s="144" t="s">
        <v>76</v>
      </c>
      <c r="AU329" s="144" t="s">
        <v>85</v>
      </c>
      <c r="AY329" s="136" t="s">
        <v>128</v>
      </c>
      <c r="BK329" s="145">
        <f>SUM(BK330:BK367)</f>
        <v>0</v>
      </c>
    </row>
    <row r="330" spans="1:65" s="2" customFormat="1" ht="24.2" customHeight="1">
      <c r="A330" s="32"/>
      <c r="B330" s="148"/>
      <c r="C330" s="149" t="s">
        <v>372</v>
      </c>
      <c r="D330" s="149" t="s">
        <v>131</v>
      </c>
      <c r="E330" s="150" t="s">
        <v>512</v>
      </c>
      <c r="F330" s="151" t="s">
        <v>513</v>
      </c>
      <c r="G330" s="152" t="s">
        <v>217</v>
      </c>
      <c r="H330" s="153">
        <v>240</v>
      </c>
      <c r="I330" s="154"/>
      <c r="J330" s="155">
        <f>ROUND(I330*H330,2)</f>
        <v>0</v>
      </c>
      <c r="K330" s="151" t="s">
        <v>135</v>
      </c>
      <c r="L330" s="33"/>
      <c r="M330" s="156" t="s">
        <v>1</v>
      </c>
      <c r="N330" s="157" t="s">
        <v>42</v>
      </c>
      <c r="O330" s="58"/>
      <c r="P330" s="158">
        <f>O330*H330</f>
        <v>0</v>
      </c>
      <c r="Q330" s="158">
        <v>4.0000000000000003E-5</v>
      </c>
      <c r="R330" s="158">
        <f>Q330*H330</f>
        <v>9.6000000000000009E-3</v>
      </c>
      <c r="S330" s="158">
        <v>0</v>
      </c>
      <c r="T330" s="159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60" t="s">
        <v>149</v>
      </c>
      <c r="AT330" s="160" t="s">
        <v>131</v>
      </c>
      <c r="AU330" s="160" t="s">
        <v>87</v>
      </c>
      <c r="AY330" s="17" t="s">
        <v>128</v>
      </c>
      <c r="BE330" s="161">
        <f>IF(N330="základní",J330,0)</f>
        <v>0</v>
      </c>
      <c r="BF330" s="161">
        <f>IF(N330="snížená",J330,0)</f>
        <v>0</v>
      </c>
      <c r="BG330" s="161">
        <f>IF(N330="zákl. přenesená",J330,0)</f>
        <v>0</v>
      </c>
      <c r="BH330" s="161">
        <f>IF(N330="sníž. přenesená",J330,0)</f>
        <v>0</v>
      </c>
      <c r="BI330" s="161">
        <f>IF(N330="nulová",J330,0)</f>
        <v>0</v>
      </c>
      <c r="BJ330" s="17" t="s">
        <v>85</v>
      </c>
      <c r="BK330" s="161">
        <f>ROUND(I330*H330,2)</f>
        <v>0</v>
      </c>
      <c r="BL330" s="17" t="s">
        <v>149</v>
      </c>
      <c r="BM330" s="160" t="s">
        <v>514</v>
      </c>
    </row>
    <row r="331" spans="1:65" s="13" customFormat="1" ht="11.25">
      <c r="B331" s="171"/>
      <c r="D331" s="162" t="s">
        <v>213</v>
      </c>
      <c r="E331" s="172" t="s">
        <v>1</v>
      </c>
      <c r="F331" s="173" t="s">
        <v>515</v>
      </c>
      <c r="H331" s="174">
        <v>152.05000000000001</v>
      </c>
      <c r="I331" s="175"/>
      <c r="L331" s="171"/>
      <c r="M331" s="176"/>
      <c r="N331" s="177"/>
      <c r="O331" s="177"/>
      <c r="P331" s="177"/>
      <c r="Q331" s="177"/>
      <c r="R331" s="177"/>
      <c r="S331" s="177"/>
      <c r="T331" s="178"/>
      <c r="AT331" s="172" t="s">
        <v>213</v>
      </c>
      <c r="AU331" s="172" t="s">
        <v>87</v>
      </c>
      <c r="AV331" s="13" t="s">
        <v>87</v>
      </c>
      <c r="AW331" s="13" t="s">
        <v>32</v>
      </c>
      <c r="AX331" s="13" t="s">
        <v>77</v>
      </c>
      <c r="AY331" s="172" t="s">
        <v>128</v>
      </c>
    </row>
    <row r="332" spans="1:65" s="13" customFormat="1" ht="11.25">
      <c r="B332" s="171"/>
      <c r="D332" s="162" t="s">
        <v>213</v>
      </c>
      <c r="E332" s="172" t="s">
        <v>1</v>
      </c>
      <c r="F332" s="173" t="s">
        <v>516</v>
      </c>
      <c r="H332" s="174">
        <v>87.95</v>
      </c>
      <c r="I332" s="175"/>
      <c r="L332" s="171"/>
      <c r="M332" s="176"/>
      <c r="N332" s="177"/>
      <c r="O332" s="177"/>
      <c r="P332" s="177"/>
      <c r="Q332" s="177"/>
      <c r="R332" s="177"/>
      <c r="S332" s="177"/>
      <c r="T332" s="178"/>
      <c r="AT332" s="172" t="s">
        <v>213</v>
      </c>
      <c r="AU332" s="172" t="s">
        <v>87</v>
      </c>
      <c r="AV332" s="13" t="s">
        <v>87</v>
      </c>
      <c r="AW332" s="13" t="s">
        <v>32</v>
      </c>
      <c r="AX332" s="13" t="s">
        <v>77</v>
      </c>
      <c r="AY332" s="172" t="s">
        <v>128</v>
      </c>
    </row>
    <row r="333" spans="1:65" s="14" customFormat="1" ht="11.25">
      <c r="B333" s="179"/>
      <c r="D333" s="162" t="s">
        <v>213</v>
      </c>
      <c r="E333" s="180" t="s">
        <v>1</v>
      </c>
      <c r="F333" s="181" t="s">
        <v>220</v>
      </c>
      <c r="H333" s="182">
        <v>240</v>
      </c>
      <c r="I333" s="183"/>
      <c r="L333" s="179"/>
      <c r="M333" s="184"/>
      <c r="N333" s="185"/>
      <c r="O333" s="185"/>
      <c r="P333" s="185"/>
      <c r="Q333" s="185"/>
      <c r="R333" s="185"/>
      <c r="S333" s="185"/>
      <c r="T333" s="186"/>
      <c r="AT333" s="180" t="s">
        <v>213</v>
      </c>
      <c r="AU333" s="180" t="s">
        <v>87</v>
      </c>
      <c r="AV333" s="14" t="s">
        <v>149</v>
      </c>
      <c r="AW333" s="14" t="s">
        <v>32</v>
      </c>
      <c r="AX333" s="14" t="s">
        <v>85</v>
      </c>
      <c r="AY333" s="180" t="s">
        <v>128</v>
      </c>
    </row>
    <row r="334" spans="1:65" s="2" customFormat="1" ht="24.2" customHeight="1">
      <c r="A334" s="32"/>
      <c r="B334" s="148"/>
      <c r="C334" s="149" t="s">
        <v>517</v>
      </c>
      <c r="D334" s="149" t="s">
        <v>131</v>
      </c>
      <c r="E334" s="150" t="s">
        <v>518</v>
      </c>
      <c r="F334" s="151" t="s">
        <v>519</v>
      </c>
      <c r="G334" s="152" t="s">
        <v>217</v>
      </c>
      <c r="H334" s="153">
        <v>140</v>
      </c>
      <c r="I334" s="154"/>
      <c r="J334" s="155">
        <f>ROUND(I334*H334,2)</f>
        <v>0</v>
      </c>
      <c r="K334" s="151" t="s">
        <v>135</v>
      </c>
      <c r="L334" s="33"/>
      <c r="M334" s="156" t="s">
        <v>1</v>
      </c>
      <c r="N334" s="157" t="s">
        <v>42</v>
      </c>
      <c r="O334" s="58"/>
      <c r="P334" s="158">
        <f>O334*H334</f>
        <v>0</v>
      </c>
      <c r="Q334" s="158">
        <v>3.0000000000000001E-5</v>
      </c>
      <c r="R334" s="158">
        <f>Q334*H334</f>
        <v>4.1999999999999997E-3</v>
      </c>
      <c r="S334" s="158">
        <v>0</v>
      </c>
      <c r="T334" s="159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60" t="s">
        <v>149</v>
      </c>
      <c r="AT334" s="160" t="s">
        <v>131</v>
      </c>
      <c r="AU334" s="160" t="s">
        <v>87</v>
      </c>
      <c r="AY334" s="17" t="s">
        <v>128</v>
      </c>
      <c r="BE334" s="161">
        <f>IF(N334="základní",J334,0)</f>
        <v>0</v>
      </c>
      <c r="BF334" s="161">
        <f>IF(N334="snížená",J334,0)</f>
        <v>0</v>
      </c>
      <c r="BG334" s="161">
        <f>IF(N334="zákl. přenesená",J334,0)</f>
        <v>0</v>
      </c>
      <c r="BH334" s="161">
        <f>IF(N334="sníž. přenesená",J334,0)</f>
        <v>0</v>
      </c>
      <c r="BI334" s="161">
        <f>IF(N334="nulová",J334,0)</f>
        <v>0</v>
      </c>
      <c r="BJ334" s="17" t="s">
        <v>85</v>
      </c>
      <c r="BK334" s="161">
        <f>ROUND(I334*H334,2)</f>
        <v>0</v>
      </c>
      <c r="BL334" s="17" t="s">
        <v>149</v>
      </c>
      <c r="BM334" s="160" t="s">
        <v>520</v>
      </c>
    </row>
    <row r="335" spans="1:65" s="13" customFormat="1" ht="11.25">
      <c r="B335" s="171"/>
      <c r="D335" s="162" t="s">
        <v>213</v>
      </c>
      <c r="E335" s="172" t="s">
        <v>1</v>
      </c>
      <c r="F335" s="173" t="s">
        <v>521</v>
      </c>
      <c r="H335" s="174">
        <v>140</v>
      </c>
      <c r="I335" s="175"/>
      <c r="L335" s="171"/>
      <c r="M335" s="176"/>
      <c r="N335" s="177"/>
      <c r="O335" s="177"/>
      <c r="P335" s="177"/>
      <c r="Q335" s="177"/>
      <c r="R335" s="177"/>
      <c r="S335" s="177"/>
      <c r="T335" s="178"/>
      <c r="AT335" s="172" t="s">
        <v>213</v>
      </c>
      <c r="AU335" s="172" t="s">
        <v>87</v>
      </c>
      <c r="AV335" s="13" t="s">
        <v>87</v>
      </c>
      <c r="AW335" s="13" t="s">
        <v>32</v>
      </c>
      <c r="AX335" s="13" t="s">
        <v>85</v>
      </c>
      <c r="AY335" s="172" t="s">
        <v>128</v>
      </c>
    </row>
    <row r="336" spans="1:65" s="2" customFormat="1" ht="24.2" customHeight="1">
      <c r="A336" s="32"/>
      <c r="B336" s="148"/>
      <c r="C336" s="149" t="s">
        <v>522</v>
      </c>
      <c r="D336" s="149" t="s">
        <v>131</v>
      </c>
      <c r="E336" s="150" t="s">
        <v>523</v>
      </c>
      <c r="F336" s="151" t="s">
        <v>524</v>
      </c>
      <c r="G336" s="152" t="s">
        <v>223</v>
      </c>
      <c r="H336" s="153">
        <v>1</v>
      </c>
      <c r="I336" s="154"/>
      <c r="J336" s="155">
        <f>ROUND(I336*H336,2)</f>
        <v>0</v>
      </c>
      <c r="K336" s="151" t="s">
        <v>135</v>
      </c>
      <c r="L336" s="33"/>
      <c r="M336" s="156" t="s">
        <v>1</v>
      </c>
      <c r="N336" s="157" t="s">
        <v>42</v>
      </c>
      <c r="O336" s="58"/>
      <c r="P336" s="158">
        <f>O336*H336</f>
        <v>0</v>
      </c>
      <c r="Q336" s="158">
        <v>1.6379999999999999E-2</v>
      </c>
      <c r="R336" s="158">
        <f>Q336*H336</f>
        <v>1.6379999999999999E-2</v>
      </c>
      <c r="S336" s="158">
        <v>0</v>
      </c>
      <c r="T336" s="159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60" t="s">
        <v>149</v>
      </c>
      <c r="AT336" s="160" t="s">
        <v>131</v>
      </c>
      <c r="AU336" s="160" t="s">
        <v>87</v>
      </c>
      <c r="AY336" s="17" t="s">
        <v>128</v>
      </c>
      <c r="BE336" s="161">
        <f>IF(N336="základní",J336,0)</f>
        <v>0</v>
      </c>
      <c r="BF336" s="161">
        <f>IF(N336="snížená",J336,0)</f>
        <v>0</v>
      </c>
      <c r="BG336" s="161">
        <f>IF(N336="zákl. přenesená",J336,0)</f>
        <v>0</v>
      </c>
      <c r="BH336" s="161">
        <f>IF(N336="sníž. přenesená",J336,0)</f>
        <v>0</v>
      </c>
      <c r="BI336" s="161">
        <f>IF(N336="nulová",J336,0)</f>
        <v>0</v>
      </c>
      <c r="BJ336" s="17" t="s">
        <v>85</v>
      </c>
      <c r="BK336" s="161">
        <f>ROUND(I336*H336,2)</f>
        <v>0</v>
      </c>
      <c r="BL336" s="17" t="s">
        <v>149</v>
      </c>
      <c r="BM336" s="160" t="s">
        <v>525</v>
      </c>
    </row>
    <row r="337" spans="1:65" s="13" customFormat="1" ht="11.25">
      <c r="B337" s="171"/>
      <c r="D337" s="162" t="s">
        <v>213</v>
      </c>
      <c r="E337" s="172" t="s">
        <v>1</v>
      </c>
      <c r="F337" s="173" t="s">
        <v>526</v>
      </c>
      <c r="H337" s="174">
        <v>1</v>
      </c>
      <c r="I337" s="175"/>
      <c r="L337" s="171"/>
      <c r="M337" s="176"/>
      <c r="N337" s="177"/>
      <c r="O337" s="177"/>
      <c r="P337" s="177"/>
      <c r="Q337" s="177"/>
      <c r="R337" s="177"/>
      <c r="S337" s="177"/>
      <c r="T337" s="178"/>
      <c r="AT337" s="172" t="s">
        <v>213</v>
      </c>
      <c r="AU337" s="172" t="s">
        <v>87</v>
      </c>
      <c r="AV337" s="13" t="s">
        <v>87</v>
      </c>
      <c r="AW337" s="13" t="s">
        <v>32</v>
      </c>
      <c r="AX337" s="13" t="s">
        <v>85</v>
      </c>
      <c r="AY337" s="172" t="s">
        <v>128</v>
      </c>
    </row>
    <row r="338" spans="1:65" s="2" customFormat="1" ht="24.2" customHeight="1">
      <c r="A338" s="32"/>
      <c r="B338" s="148"/>
      <c r="C338" s="187" t="s">
        <v>527</v>
      </c>
      <c r="D338" s="187" t="s">
        <v>225</v>
      </c>
      <c r="E338" s="188" t="s">
        <v>528</v>
      </c>
      <c r="F338" s="189" t="s">
        <v>529</v>
      </c>
      <c r="G338" s="190" t="s">
        <v>223</v>
      </c>
      <c r="H338" s="191">
        <v>1</v>
      </c>
      <c r="I338" s="192"/>
      <c r="J338" s="193">
        <f>ROUND(I338*H338,2)</f>
        <v>0</v>
      </c>
      <c r="K338" s="189" t="s">
        <v>1</v>
      </c>
      <c r="L338" s="194"/>
      <c r="M338" s="195" t="s">
        <v>1</v>
      </c>
      <c r="N338" s="196" t="s">
        <v>42</v>
      </c>
      <c r="O338" s="58"/>
      <c r="P338" s="158">
        <f>O338*H338</f>
        <v>0</v>
      </c>
      <c r="Q338" s="158">
        <v>3.0000000000000001E-3</v>
      </c>
      <c r="R338" s="158">
        <f>Q338*H338</f>
        <v>3.0000000000000001E-3</v>
      </c>
      <c r="S338" s="158">
        <v>0</v>
      </c>
      <c r="T338" s="159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60" t="s">
        <v>167</v>
      </c>
      <c r="AT338" s="160" t="s">
        <v>225</v>
      </c>
      <c r="AU338" s="160" t="s">
        <v>87</v>
      </c>
      <c r="AY338" s="17" t="s">
        <v>128</v>
      </c>
      <c r="BE338" s="161">
        <f>IF(N338="základní",J338,0)</f>
        <v>0</v>
      </c>
      <c r="BF338" s="161">
        <f>IF(N338="snížená",J338,0)</f>
        <v>0</v>
      </c>
      <c r="BG338" s="161">
        <f>IF(N338="zákl. přenesená",J338,0)</f>
        <v>0</v>
      </c>
      <c r="BH338" s="161">
        <f>IF(N338="sníž. přenesená",J338,0)</f>
        <v>0</v>
      </c>
      <c r="BI338" s="161">
        <f>IF(N338="nulová",J338,0)</f>
        <v>0</v>
      </c>
      <c r="BJ338" s="17" t="s">
        <v>85</v>
      </c>
      <c r="BK338" s="161">
        <f>ROUND(I338*H338,2)</f>
        <v>0</v>
      </c>
      <c r="BL338" s="17" t="s">
        <v>149</v>
      </c>
      <c r="BM338" s="160" t="s">
        <v>530</v>
      </c>
    </row>
    <row r="339" spans="1:65" s="2" customFormat="1" ht="24.2" customHeight="1">
      <c r="A339" s="32"/>
      <c r="B339" s="148"/>
      <c r="C339" s="149" t="s">
        <v>531</v>
      </c>
      <c r="D339" s="149" t="s">
        <v>131</v>
      </c>
      <c r="E339" s="150" t="s">
        <v>532</v>
      </c>
      <c r="F339" s="151" t="s">
        <v>533</v>
      </c>
      <c r="G339" s="152" t="s">
        <v>223</v>
      </c>
      <c r="H339" s="153">
        <v>130</v>
      </c>
      <c r="I339" s="154"/>
      <c r="J339" s="155">
        <f>ROUND(I339*H339,2)</f>
        <v>0</v>
      </c>
      <c r="K339" s="151" t="s">
        <v>135</v>
      </c>
      <c r="L339" s="33"/>
      <c r="M339" s="156" t="s">
        <v>1</v>
      </c>
      <c r="N339" s="157" t="s">
        <v>42</v>
      </c>
      <c r="O339" s="58"/>
      <c r="P339" s="158">
        <f>O339*H339</f>
        <v>0</v>
      </c>
      <c r="Q339" s="158">
        <v>4.0000000000000003E-5</v>
      </c>
      <c r="R339" s="158">
        <f>Q339*H339</f>
        <v>5.2000000000000006E-3</v>
      </c>
      <c r="S339" s="158">
        <v>0</v>
      </c>
      <c r="T339" s="159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60" t="s">
        <v>149</v>
      </c>
      <c r="AT339" s="160" t="s">
        <v>131</v>
      </c>
      <c r="AU339" s="160" t="s">
        <v>87</v>
      </c>
      <c r="AY339" s="17" t="s">
        <v>128</v>
      </c>
      <c r="BE339" s="161">
        <f>IF(N339="základní",J339,0)</f>
        <v>0</v>
      </c>
      <c r="BF339" s="161">
        <f>IF(N339="snížená",J339,0)</f>
        <v>0</v>
      </c>
      <c r="BG339" s="161">
        <f>IF(N339="zákl. přenesená",J339,0)</f>
        <v>0</v>
      </c>
      <c r="BH339" s="161">
        <f>IF(N339="sníž. přenesená",J339,0)</f>
        <v>0</v>
      </c>
      <c r="BI339" s="161">
        <f>IF(N339="nulová",J339,0)</f>
        <v>0</v>
      </c>
      <c r="BJ339" s="17" t="s">
        <v>85</v>
      </c>
      <c r="BK339" s="161">
        <f>ROUND(I339*H339,2)</f>
        <v>0</v>
      </c>
      <c r="BL339" s="17" t="s">
        <v>149</v>
      </c>
      <c r="BM339" s="160" t="s">
        <v>534</v>
      </c>
    </row>
    <row r="340" spans="1:65" s="13" customFormat="1" ht="11.25">
      <c r="B340" s="171"/>
      <c r="D340" s="162" t="s">
        <v>213</v>
      </c>
      <c r="E340" s="172" t="s">
        <v>1</v>
      </c>
      <c r="F340" s="173" t="s">
        <v>535</v>
      </c>
      <c r="H340" s="174">
        <v>130</v>
      </c>
      <c r="I340" s="175"/>
      <c r="L340" s="171"/>
      <c r="M340" s="176"/>
      <c r="N340" s="177"/>
      <c r="O340" s="177"/>
      <c r="P340" s="177"/>
      <c r="Q340" s="177"/>
      <c r="R340" s="177"/>
      <c r="S340" s="177"/>
      <c r="T340" s="178"/>
      <c r="AT340" s="172" t="s">
        <v>213</v>
      </c>
      <c r="AU340" s="172" t="s">
        <v>87</v>
      </c>
      <c r="AV340" s="13" t="s">
        <v>87</v>
      </c>
      <c r="AW340" s="13" t="s">
        <v>32</v>
      </c>
      <c r="AX340" s="13" t="s">
        <v>85</v>
      </c>
      <c r="AY340" s="172" t="s">
        <v>128</v>
      </c>
    </row>
    <row r="341" spans="1:65" s="2" customFormat="1" ht="21.75" customHeight="1">
      <c r="A341" s="32"/>
      <c r="B341" s="148"/>
      <c r="C341" s="149" t="s">
        <v>536</v>
      </c>
      <c r="D341" s="149" t="s">
        <v>131</v>
      </c>
      <c r="E341" s="150" t="s">
        <v>537</v>
      </c>
      <c r="F341" s="151" t="s">
        <v>538</v>
      </c>
      <c r="G341" s="152" t="s">
        <v>223</v>
      </c>
      <c r="H341" s="153">
        <v>130</v>
      </c>
      <c r="I341" s="154"/>
      <c r="J341" s="155">
        <f>ROUND(I341*H341,2)</f>
        <v>0</v>
      </c>
      <c r="K341" s="151" t="s">
        <v>135</v>
      </c>
      <c r="L341" s="33"/>
      <c r="M341" s="156" t="s">
        <v>1</v>
      </c>
      <c r="N341" s="157" t="s">
        <v>42</v>
      </c>
      <c r="O341" s="58"/>
      <c r="P341" s="158">
        <f>O341*H341</f>
        <v>0</v>
      </c>
      <c r="Q341" s="158">
        <v>2.3000000000000001E-4</v>
      </c>
      <c r="R341" s="158">
        <f>Q341*H341</f>
        <v>2.9899999999999999E-2</v>
      </c>
      <c r="S341" s="158">
        <v>0</v>
      </c>
      <c r="T341" s="15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60" t="s">
        <v>149</v>
      </c>
      <c r="AT341" s="160" t="s">
        <v>131</v>
      </c>
      <c r="AU341" s="160" t="s">
        <v>87</v>
      </c>
      <c r="AY341" s="17" t="s">
        <v>128</v>
      </c>
      <c r="BE341" s="161">
        <f>IF(N341="základní",J341,0)</f>
        <v>0</v>
      </c>
      <c r="BF341" s="161">
        <f>IF(N341="snížená",J341,0)</f>
        <v>0</v>
      </c>
      <c r="BG341" s="161">
        <f>IF(N341="zákl. přenesená",J341,0)</f>
        <v>0</v>
      </c>
      <c r="BH341" s="161">
        <f>IF(N341="sníž. přenesená",J341,0)</f>
        <v>0</v>
      </c>
      <c r="BI341" s="161">
        <f>IF(N341="nulová",J341,0)</f>
        <v>0</v>
      </c>
      <c r="BJ341" s="17" t="s">
        <v>85</v>
      </c>
      <c r="BK341" s="161">
        <f>ROUND(I341*H341,2)</f>
        <v>0</v>
      </c>
      <c r="BL341" s="17" t="s">
        <v>149</v>
      </c>
      <c r="BM341" s="160" t="s">
        <v>539</v>
      </c>
    </row>
    <row r="342" spans="1:65" s="2" customFormat="1" ht="24.2" customHeight="1">
      <c r="A342" s="32"/>
      <c r="B342" s="148"/>
      <c r="C342" s="149" t="s">
        <v>540</v>
      </c>
      <c r="D342" s="149" t="s">
        <v>131</v>
      </c>
      <c r="E342" s="150" t="s">
        <v>541</v>
      </c>
      <c r="F342" s="151" t="s">
        <v>542</v>
      </c>
      <c r="G342" s="152" t="s">
        <v>211</v>
      </c>
      <c r="H342" s="153">
        <v>0.21</v>
      </c>
      <c r="I342" s="154"/>
      <c r="J342" s="155">
        <f>ROUND(I342*H342,2)</f>
        <v>0</v>
      </c>
      <c r="K342" s="151" t="s">
        <v>135</v>
      </c>
      <c r="L342" s="33"/>
      <c r="M342" s="156" t="s">
        <v>1</v>
      </c>
      <c r="N342" s="157" t="s">
        <v>42</v>
      </c>
      <c r="O342" s="58"/>
      <c r="P342" s="158">
        <f>O342*H342</f>
        <v>0</v>
      </c>
      <c r="Q342" s="158">
        <v>0</v>
      </c>
      <c r="R342" s="158">
        <f>Q342*H342</f>
        <v>0</v>
      </c>
      <c r="S342" s="158">
        <v>2.4</v>
      </c>
      <c r="T342" s="159">
        <f>S342*H342</f>
        <v>0.504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60" t="s">
        <v>149</v>
      </c>
      <c r="AT342" s="160" t="s">
        <v>131</v>
      </c>
      <c r="AU342" s="160" t="s">
        <v>87</v>
      </c>
      <c r="AY342" s="17" t="s">
        <v>128</v>
      </c>
      <c r="BE342" s="161">
        <f>IF(N342="základní",J342,0)</f>
        <v>0</v>
      </c>
      <c r="BF342" s="161">
        <f>IF(N342="snížená",J342,0)</f>
        <v>0</v>
      </c>
      <c r="BG342" s="161">
        <f>IF(N342="zákl. přenesená",J342,0)</f>
        <v>0</v>
      </c>
      <c r="BH342" s="161">
        <f>IF(N342="sníž. přenesená",J342,0)</f>
        <v>0</v>
      </c>
      <c r="BI342" s="161">
        <f>IF(N342="nulová",J342,0)</f>
        <v>0</v>
      </c>
      <c r="BJ342" s="17" t="s">
        <v>85</v>
      </c>
      <c r="BK342" s="161">
        <f>ROUND(I342*H342,2)</f>
        <v>0</v>
      </c>
      <c r="BL342" s="17" t="s">
        <v>149</v>
      </c>
      <c r="BM342" s="160" t="s">
        <v>543</v>
      </c>
    </row>
    <row r="343" spans="1:65" s="13" customFormat="1" ht="11.25">
      <c r="B343" s="171"/>
      <c r="D343" s="162" t="s">
        <v>213</v>
      </c>
      <c r="E343" s="172" t="s">
        <v>1</v>
      </c>
      <c r="F343" s="173" t="s">
        <v>544</v>
      </c>
      <c r="H343" s="174">
        <v>0.105</v>
      </c>
      <c r="I343" s="175"/>
      <c r="L343" s="171"/>
      <c r="M343" s="176"/>
      <c r="N343" s="177"/>
      <c r="O343" s="177"/>
      <c r="P343" s="177"/>
      <c r="Q343" s="177"/>
      <c r="R343" s="177"/>
      <c r="S343" s="177"/>
      <c r="T343" s="178"/>
      <c r="AT343" s="172" t="s">
        <v>213</v>
      </c>
      <c r="AU343" s="172" t="s">
        <v>87</v>
      </c>
      <c r="AV343" s="13" t="s">
        <v>87</v>
      </c>
      <c r="AW343" s="13" t="s">
        <v>32</v>
      </c>
      <c r="AX343" s="13" t="s">
        <v>77</v>
      </c>
      <c r="AY343" s="172" t="s">
        <v>128</v>
      </c>
    </row>
    <row r="344" spans="1:65" s="13" customFormat="1" ht="11.25">
      <c r="B344" s="171"/>
      <c r="D344" s="162" t="s">
        <v>213</v>
      </c>
      <c r="E344" s="172" t="s">
        <v>1</v>
      </c>
      <c r="F344" s="173" t="s">
        <v>545</v>
      </c>
      <c r="H344" s="174">
        <v>0.105</v>
      </c>
      <c r="I344" s="175"/>
      <c r="L344" s="171"/>
      <c r="M344" s="176"/>
      <c r="N344" s="177"/>
      <c r="O344" s="177"/>
      <c r="P344" s="177"/>
      <c r="Q344" s="177"/>
      <c r="R344" s="177"/>
      <c r="S344" s="177"/>
      <c r="T344" s="178"/>
      <c r="AT344" s="172" t="s">
        <v>213</v>
      </c>
      <c r="AU344" s="172" t="s">
        <v>87</v>
      </c>
      <c r="AV344" s="13" t="s">
        <v>87</v>
      </c>
      <c r="AW344" s="13" t="s">
        <v>32</v>
      </c>
      <c r="AX344" s="13" t="s">
        <v>77</v>
      </c>
      <c r="AY344" s="172" t="s">
        <v>128</v>
      </c>
    </row>
    <row r="345" spans="1:65" s="14" customFormat="1" ht="11.25">
      <c r="B345" s="179"/>
      <c r="D345" s="162" t="s">
        <v>213</v>
      </c>
      <c r="E345" s="180" t="s">
        <v>1</v>
      </c>
      <c r="F345" s="181" t="s">
        <v>220</v>
      </c>
      <c r="H345" s="182">
        <v>0.21</v>
      </c>
      <c r="I345" s="183"/>
      <c r="L345" s="179"/>
      <c r="M345" s="184"/>
      <c r="N345" s="185"/>
      <c r="O345" s="185"/>
      <c r="P345" s="185"/>
      <c r="Q345" s="185"/>
      <c r="R345" s="185"/>
      <c r="S345" s="185"/>
      <c r="T345" s="186"/>
      <c r="AT345" s="180" t="s">
        <v>213</v>
      </c>
      <c r="AU345" s="180" t="s">
        <v>87</v>
      </c>
      <c r="AV345" s="14" t="s">
        <v>149</v>
      </c>
      <c r="AW345" s="14" t="s">
        <v>32</v>
      </c>
      <c r="AX345" s="14" t="s">
        <v>85</v>
      </c>
      <c r="AY345" s="180" t="s">
        <v>128</v>
      </c>
    </row>
    <row r="346" spans="1:65" s="2" customFormat="1" ht="24.2" customHeight="1">
      <c r="A346" s="32"/>
      <c r="B346" s="148"/>
      <c r="C346" s="149" t="s">
        <v>546</v>
      </c>
      <c r="D346" s="149" t="s">
        <v>131</v>
      </c>
      <c r="E346" s="150" t="s">
        <v>547</v>
      </c>
      <c r="F346" s="151" t="s">
        <v>548</v>
      </c>
      <c r="G346" s="152" t="s">
        <v>211</v>
      </c>
      <c r="H346" s="153">
        <v>0.7</v>
      </c>
      <c r="I346" s="154"/>
      <c r="J346" s="155">
        <f>ROUND(I346*H346,2)</f>
        <v>0</v>
      </c>
      <c r="K346" s="151" t="s">
        <v>135</v>
      </c>
      <c r="L346" s="33"/>
      <c r="M346" s="156" t="s">
        <v>1</v>
      </c>
      <c r="N346" s="157" t="s">
        <v>42</v>
      </c>
      <c r="O346" s="58"/>
      <c r="P346" s="158">
        <f>O346*H346</f>
        <v>0</v>
      </c>
      <c r="Q346" s="158">
        <v>0</v>
      </c>
      <c r="R346" s="158">
        <f>Q346*H346</f>
        <v>0</v>
      </c>
      <c r="S346" s="158">
        <v>2.4</v>
      </c>
      <c r="T346" s="159">
        <f>S346*H346</f>
        <v>1.68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60" t="s">
        <v>149</v>
      </c>
      <c r="AT346" s="160" t="s">
        <v>131</v>
      </c>
      <c r="AU346" s="160" t="s">
        <v>87</v>
      </c>
      <c r="AY346" s="17" t="s">
        <v>128</v>
      </c>
      <c r="BE346" s="161">
        <f>IF(N346="základní",J346,0)</f>
        <v>0</v>
      </c>
      <c r="BF346" s="161">
        <f>IF(N346="snížená",J346,0)</f>
        <v>0</v>
      </c>
      <c r="BG346" s="161">
        <f>IF(N346="zákl. přenesená",J346,0)</f>
        <v>0</v>
      </c>
      <c r="BH346" s="161">
        <f>IF(N346="sníž. přenesená",J346,0)</f>
        <v>0</v>
      </c>
      <c r="BI346" s="161">
        <f>IF(N346="nulová",J346,0)</f>
        <v>0</v>
      </c>
      <c r="BJ346" s="17" t="s">
        <v>85</v>
      </c>
      <c r="BK346" s="161">
        <f>ROUND(I346*H346,2)</f>
        <v>0</v>
      </c>
      <c r="BL346" s="17" t="s">
        <v>149</v>
      </c>
      <c r="BM346" s="160" t="s">
        <v>549</v>
      </c>
    </row>
    <row r="347" spans="1:65" s="13" customFormat="1" ht="11.25">
      <c r="B347" s="171"/>
      <c r="D347" s="162" t="s">
        <v>213</v>
      </c>
      <c r="E347" s="172" t="s">
        <v>1</v>
      </c>
      <c r="F347" s="173" t="s">
        <v>550</v>
      </c>
      <c r="H347" s="174">
        <v>0.7</v>
      </c>
      <c r="I347" s="175"/>
      <c r="L347" s="171"/>
      <c r="M347" s="176"/>
      <c r="N347" s="177"/>
      <c r="O347" s="177"/>
      <c r="P347" s="177"/>
      <c r="Q347" s="177"/>
      <c r="R347" s="177"/>
      <c r="S347" s="177"/>
      <c r="T347" s="178"/>
      <c r="AT347" s="172" t="s">
        <v>213</v>
      </c>
      <c r="AU347" s="172" t="s">
        <v>87</v>
      </c>
      <c r="AV347" s="13" t="s">
        <v>87</v>
      </c>
      <c r="AW347" s="13" t="s">
        <v>32</v>
      </c>
      <c r="AX347" s="13" t="s">
        <v>85</v>
      </c>
      <c r="AY347" s="172" t="s">
        <v>128</v>
      </c>
    </row>
    <row r="348" spans="1:65" s="2" customFormat="1" ht="37.9" customHeight="1">
      <c r="A348" s="32"/>
      <c r="B348" s="148"/>
      <c r="C348" s="149" t="s">
        <v>551</v>
      </c>
      <c r="D348" s="149" t="s">
        <v>131</v>
      </c>
      <c r="E348" s="150" t="s">
        <v>552</v>
      </c>
      <c r="F348" s="151" t="s">
        <v>553</v>
      </c>
      <c r="G348" s="152" t="s">
        <v>211</v>
      </c>
      <c r="H348" s="153">
        <v>14.21</v>
      </c>
      <c r="I348" s="154"/>
      <c r="J348" s="155">
        <f>ROUND(I348*H348,2)</f>
        <v>0</v>
      </c>
      <c r="K348" s="151" t="s">
        <v>135</v>
      </c>
      <c r="L348" s="33"/>
      <c r="M348" s="156" t="s">
        <v>1</v>
      </c>
      <c r="N348" s="157" t="s">
        <v>42</v>
      </c>
      <c r="O348" s="58"/>
      <c r="P348" s="158">
        <f>O348*H348</f>
        <v>0</v>
      </c>
      <c r="Q348" s="158">
        <v>0</v>
      </c>
      <c r="R348" s="158">
        <f>Q348*H348</f>
        <v>0</v>
      </c>
      <c r="S348" s="158">
        <v>2.2000000000000002</v>
      </c>
      <c r="T348" s="159">
        <f>S348*H348</f>
        <v>31.262000000000004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60" t="s">
        <v>149</v>
      </c>
      <c r="AT348" s="160" t="s">
        <v>131</v>
      </c>
      <c r="AU348" s="160" t="s">
        <v>87</v>
      </c>
      <c r="AY348" s="17" t="s">
        <v>128</v>
      </c>
      <c r="BE348" s="161">
        <f>IF(N348="základní",J348,0)</f>
        <v>0</v>
      </c>
      <c r="BF348" s="161">
        <f>IF(N348="snížená",J348,0)</f>
        <v>0</v>
      </c>
      <c r="BG348" s="161">
        <f>IF(N348="zákl. přenesená",J348,0)</f>
        <v>0</v>
      </c>
      <c r="BH348" s="161">
        <f>IF(N348="sníž. přenesená",J348,0)</f>
        <v>0</v>
      </c>
      <c r="BI348" s="161">
        <f>IF(N348="nulová",J348,0)</f>
        <v>0</v>
      </c>
      <c r="BJ348" s="17" t="s">
        <v>85</v>
      </c>
      <c r="BK348" s="161">
        <f>ROUND(I348*H348,2)</f>
        <v>0</v>
      </c>
      <c r="BL348" s="17" t="s">
        <v>149</v>
      </c>
      <c r="BM348" s="160" t="s">
        <v>554</v>
      </c>
    </row>
    <row r="349" spans="1:65" s="13" customFormat="1" ht="11.25">
      <c r="B349" s="171"/>
      <c r="D349" s="162" t="s">
        <v>213</v>
      </c>
      <c r="E349" s="172" t="s">
        <v>1</v>
      </c>
      <c r="F349" s="173" t="s">
        <v>555</v>
      </c>
      <c r="H349" s="174">
        <v>9.44</v>
      </c>
      <c r="I349" s="175"/>
      <c r="L349" s="171"/>
      <c r="M349" s="176"/>
      <c r="N349" s="177"/>
      <c r="O349" s="177"/>
      <c r="P349" s="177"/>
      <c r="Q349" s="177"/>
      <c r="R349" s="177"/>
      <c r="S349" s="177"/>
      <c r="T349" s="178"/>
      <c r="AT349" s="172" t="s">
        <v>213</v>
      </c>
      <c r="AU349" s="172" t="s">
        <v>87</v>
      </c>
      <c r="AV349" s="13" t="s">
        <v>87</v>
      </c>
      <c r="AW349" s="13" t="s">
        <v>32</v>
      </c>
      <c r="AX349" s="13" t="s">
        <v>77</v>
      </c>
      <c r="AY349" s="172" t="s">
        <v>128</v>
      </c>
    </row>
    <row r="350" spans="1:65" s="13" customFormat="1" ht="11.25">
      <c r="B350" s="171"/>
      <c r="D350" s="162" t="s">
        <v>213</v>
      </c>
      <c r="E350" s="172" t="s">
        <v>1</v>
      </c>
      <c r="F350" s="173" t="s">
        <v>556</v>
      </c>
      <c r="H350" s="174">
        <v>4.7699999999999996</v>
      </c>
      <c r="I350" s="175"/>
      <c r="L350" s="171"/>
      <c r="M350" s="176"/>
      <c r="N350" s="177"/>
      <c r="O350" s="177"/>
      <c r="P350" s="177"/>
      <c r="Q350" s="177"/>
      <c r="R350" s="177"/>
      <c r="S350" s="177"/>
      <c r="T350" s="178"/>
      <c r="AT350" s="172" t="s">
        <v>213</v>
      </c>
      <c r="AU350" s="172" t="s">
        <v>87</v>
      </c>
      <c r="AV350" s="13" t="s">
        <v>87</v>
      </c>
      <c r="AW350" s="13" t="s">
        <v>32</v>
      </c>
      <c r="AX350" s="13" t="s">
        <v>77</v>
      </c>
      <c r="AY350" s="172" t="s">
        <v>128</v>
      </c>
    </row>
    <row r="351" spans="1:65" s="14" customFormat="1" ht="11.25">
      <c r="B351" s="179"/>
      <c r="D351" s="162" t="s">
        <v>213</v>
      </c>
      <c r="E351" s="180" t="s">
        <v>1</v>
      </c>
      <c r="F351" s="181" t="s">
        <v>220</v>
      </c>
      <c r="H351" s="182">
        <v>14.209999999999999</v>
      </c>
      <c r="I351" s="183"/>
      <c r="L351" s="179"/>
      <c r="M351" s="184"/>
      <c r="N351" s="185"/>
      <c r="O351" s="185"/>
      <c r="P351" s="185"/>
      <c r="Q351" s="185"/>
      <c r="R351" s="185"/>
      <c r="S351" s="185"/>
      <c r="T351" s="186"/>
      <c r="AT351" s="180" t="s">
        <v>213</v>
      </c>
      <c r="AU351" s="180" t="s">
        <v>87</v>
      </c>
      <c r="AV351" s="14" t="s">
        <v>149</v>
      </c>
      <c r="AW351" s="14" t="s">
        <v>32</v>
      </c>
      <c r="AX351" s="14" t="s">
        <v>85</v>
      </c>
      <c r="AY351" s="180" t="s">
        <v>128</v>
      </c>
    </row>
    <row r="352" spans="1:65" s="2" customFormat="1" ht="33" customHeight="1">
      <c r="A352" s="32"/>
      <c r="B352" s="148"/>
      <c r="C352" s="149" t="s">
        <v>557</v>
      </c>
      <c r="D352" s="149" t="s">
        <v>131</v>
      </c>
      <c r="E352" s="150" t="s">
        <v>558</v>
      </c>
      <c r="F352" s="151" t="s">
        <v>559</v>
      </c>
      <c r="G352" s="152" t="s">
        <v>211</v>
      </c>
      <c r="H352" s="153">
        <v>14.21</v>
      </c>
      <c r="I352" s="154"/>
      <c r="J352" s="155">
        <f>ROUND(I352*H352,2)</f>
        <v>0</v>
      </c>
      <c r="K352" s="151" t="s">
        <v>135</v>
      </c>
      <c r="L352" s="33"/>
      <c r="M352" s="156" t="s">
        <v>1</v>
      </c>
      <c r="N352" s="157" t="s">
        <v>42</v>
      </c>
      <c r="O352" s="58"/>
      <c r="P352" s="158">
        <f>O352*H352</f>
        <v>0</v>
      </c>
      <c r="Q352" s="158">
        <v>0</v>
      </c>
      <c r="R352" s="158">
        <f>Q352*H352</f>
        <v>0</v>
      </c>
      <c r="S352" s="158">
        <v>4.3999999999999997E-2</v>
      </c>
      <c r="T352" s="159">
        <f>S352*H352</f>
        <v>0.62524000000000002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60" t="s">
        <v>149</v>
      </c>
      <c r="AT352" s="160" t="s">
        <v>131</v>
      </c>
      <c r="AU352" s="160" t="s">
        <v>87</v>
      </c>
      <c r="AY352" s="17" t="s">
        <v>128</v>
      </c>
      <c r="BE352" s="161">
        <f>IF(N352="základní",J352,0)</f>
        <v>0</v>
      </c>
      <c r="BF352" s="161">
        <f>IF(N352="snížená",J352,0)</f>
        <v>0</v>
      </c>
      <c r="BG352" s="161">
        <f>IF(N352="zákl. přenesená",J352,0)</f>
        <v>0</v>
      </c>
      <c r="BH352" s="161">
        <f>IF(N352="sníž. přenesená",J352,0)</f>
        <v>0</v>
      </c>
      <c r="BI352" s="161">
        <f>IF(N352="nulová",J352,0)</f>
        <v>0</v>
      </c>
      <c r="BJ352" s="17" t="s">
        <v>85</v>
      </c>
      <c r="BK352" s="161">
        <f>ROUND(I352*H352,2)</f>
        <v>0</v>
      </c>
      <c r="BL352" s="17" t="s">
        <v>149</v>
      </c>
      <c r="BM352" s="160" t="s">
        <v>560</v>
      </c>
    </row>
    <row r="353" spans="1:65" s="2" customFormat="1" ht="21.75" customHeight="1">
      <c r="A353" s="32"/>
      <c r="B353" s="148"/>
      <c r="C353" s="149" t="s">
        <v>561</v>
      </c>
      <c r="D353" s="149" t="s">
        <v>131</v>
      </c>
      <c r="E353" s="150" t="s">
        <v>562</v>
      </c>
      <c r="F353" s="151" t="s">
        <v>563</v>
      </c>
      <c r="G353" s="152" t="s">
        <v>217</v>
      </c>
      <c r="H353" s="153">
        <v>4.3</v>
      </c>
      <c r="I353" s="154"/>
      <c r="J353" s="155">
        <f>ROUND(I353*H353,2)</f>
        <v>0</v>
      </c>
      <c r="K353" s="151" t="s">
        <v>135</v>
      </c>
      <c r="L353" s="33"/>
      <c r="M353" s="156" t="s">
        <v>1</v>
      </c>
      <c r="N353" s="157" t="s">
        <v>42</v>
      </c>
      <c r="O353" s="58"/>
      <c r="P353" s="158">
        <f>O353*H353</f>
        <v>0</v>
      </c>
      <c r="Q353" s="158">
        <v>0</v>
      </c>
      <c r="R353" s="158">
        <f>Q353*H353</f>
        <v>0</v>
      </c>
      <c r="S353" s="158">
        <v>7.5999999999999998E-2</v>
      </c>
      <c r="T353" s="159">
        <f>S353*H353</f>
        <v>0.32679999999999998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60" t="s">
        <v>149</v>
      </c>
      <c r="AT353" s="160" t="s">
        <v>131</v>
      </c>
      <c r="AU353" s="160" t="s">
        <v>87</v>
      </c>
      <c r="AY353" s="17" t="s">
        <v>128</v>
      </c>
      <c r="BE353" s="161">
        <f>IF(N353="základní",J353,0)</f>
        <v>0</v>
      </c>
      <c r="BF353" s="161">
        <f>IF(N353="snížená",J353,0)</f>
        <v>0</v>
      </c>
      <c r="BG353" s="161">
        <f>IF(N353="zákl. přenesená",J353,0)</f>
        <v>0</v>
      </c>
      <c r="BH353" s="161">
        <f>IF(N353="sníž. přenesená",J353,0)</f>
        <v>0</v>
      </c>
      <c r="BI353" s="161">
        <f>IF(N353="nulová",J353,0)</f>
        <v>0</v>
      </c>
      <c r="BJ353" s="17" t="s">
        <v>85</v>
      </c>
      <c r="BK353" s="161">
        <f>ROUND(I353*H353,2)</f>
        <v>0</v>
      </c>
      <c r="BL353" s="17" t="s">
        <v>149</v>
      </c>
      <c r="BM353" s="160" t="s">
        <v>564</v>
      </c>
    </row>
    <row r="354" spans="1:65" s="13" customFormat="1" ht="11.25">
      <c r="B354" s="171"/>
      <c r="D354" s="162" t="s">
        <v>213</v>
      </c>
      <c r="E354" s="172" t="s">
        <v>1</v>
      </c>
      <c r="F354" s="173" t="s">
        <v>565</v>
      </c>
      <c r="H354" s="174">
        <v>1.9350000000000001</v>
      </c>
      <c r="I354" s="175"/>
      <c r="L354" s="171"/>
      <c r="M354" s="176"/>
      <c r="N354" s="177"/>
      <c r="O354" s="177"/>
      <c r="P354" s="177"/>
      <c r="Q354" s="177"/>
      <c r="R354" s="177"/>
      <c r="S354" s="177"/>
      <c r="T354" s="178"/>
      <c r="AT354" s="172" t="s">
        <v>213</v>
      </c>
      <c r="AU354" s="172" t="s">
        <v>87</v>
      </c>
      <c r="AV354" s="13" t="s">
        <v>87</v>
      </c>
      <c r="AW354" s="13" t="s">
        <v>32</v>
      </c>
      <c r="AX354" s="13" t="s">
        <v>77</v>
      </c>
      <c r="AY354" s="172" t="s">
        <v>128</v>
      </c>
    </row>
    <row r="355" spans="1:65" s="13" customFormat="1" ht="11.25">
      <c r="B355" s="171"/>
      <c r="D355" s="162" t="s">
        <v>213</v>
      </c>
      <c r="E355" s="172" t="s">
        <v>1</v>
      </c>
      <c r="F355" s="173" t="s">
        <v>566</v>
      </c>
      <c r="H355" s="174">
        <v>2.3650000000000002</v>
      </c>
      <c r="I355" s="175"/>
      <c r="L355" s="171"/>
      <c r="M355" s="176"/>
      <c r="N355" s="177"/>
      <c r="O355" s="177"/>
      <c r="P355" s="177"/>
      <c r="Q355" s="177"/>
      <c r="R355" s="177"/>
      <c r="S355" s="177"/>
      <c r="T355" s="178"/>
      <c r="AT355" s="172" t="s">
        <v>213</v>
      </c>
      <c r="AU355" s="172" t="s">
        <v>87</v>
      </c>
      <c r="AV355" s="13" t="s">
        <v>87</v>
      </c>
      <c r="AW355" s="13" t="s">
        <v>32</v>
      </c>
      <c r="AX355" s="13" t="s">
        <v>77</v>
      </c>
      <c r="AY355" s="172" t="s">
        <v>128</v>
      </c>
    </row>
    <row r="356" spans="1:65" s="14" customFormat="1" ht="11.25">
      <c r="B356" s="179"/>
      <c r="D356" s="162" t="s">
        <v>213</v>
      </c>
      <c r="E356" s="180" t="s">
        <v>1</v>
      </c>
      <c r="F356" s="181" t="s">
        <v>220</v>
      </c>
      <c r="H356" s="182">
        <v>4.3000000000000007</v>
      </c>
      <c r="I356" s="183"/>
      <c r="L356" s="179"/>
      <c r="M356" s="184"/>
      <c r="N356" s="185"/>
      <c r="O356" s="185"/>
      <c r="P356" s="185"/>
      <c r="Q356" s="185"/>
      <c r="R356" s="185"/>
      <c r="S356" s="185"/>
      <c r="T356" s="186"/>
      <c r="AT356" s="180" t="s">
        <v>213</v>
      </c>
      <c r="AU356" s="180" t="s">
        <v>87</v>
      </c>
      <c r="AV356" s="14" t="s">
        <v>149</v>
      </c>
      <c r="AW356" s="14" t="s">
        <v>32</v>
      </c>
      <c r="AX356" s="14" t="s">
        <v>85</v>
      </c>
      <c r="AY356" s="180" t="s">
        <v>128</v>
      </c>
    </row>
    <row r="357" spans="1:65" s="2" customFormat="1" ht="24.2" customHeight="1">
      <c r="A357" s="32"/>
      <c r="B357" s="148"/>
      <c r="C357" s="149" t="s">
        <v>567</v>
      </c>
      <c r="D357" s="149" t="s">
        <v>131</v>
      </c>
      <c r="E357" s="150" t="s">
        <v>568</v>
      </c>
      <c r="F357" s="151" t="s">
        <v>569</v>
      </c>
      <c r="G357" s="152" t="s">
        <v>211</v>
      </c>
      <c r="H357" s="153">
        <v>1.4</v>
      </c>
      <c r="I357" s="154"/>
      <c r="J357" s="155">
        <f>ROUND(I357*H357,2)</f>
        <v>0</v>
      </c>
      <c r="K357" s="151" t="s">
        <v>135</v>
      </c>
      <c r="L357" s="33"/>
      <c r="M357" s="156" t="s">
        <v>1</v>
      </c>
      <c r="N357" s="157" t="s">
        <v>42</v>
      </c>
      <c r="O357" s="58"/>
      <c r="P357" s="158">
        <f>O357*H357</f>
        <v>0</v>
      </c>
      <c r="Q357" s="158">
        <v>0</v>
      </c>
      <c r="R357" s="158">
        <f>Q357*H357</f>
        <v>0</v>
      </c>
      <c r="S357" s="158">
        <v>1.8</v>
      </c>
      <c r="T357" s="159">
        <f>S357*H357</f>
        <v>2.52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60" t="s">
        <v>149</v>
      </c>
      <c r="AT357" s="160" t="s">
        <v>131</v>
      </c>
      <c r="AU357" s="160" t="s">
        <v>87</v>
      </c>
      <c r="AY357" s="17" t="s">
        <v>128</v>
      </c>
      <c r="BE357" s="161">
        <f>IF(N357="základní",J357,0)</f>
        <v>0</v>
      </c>
      <c r="BF357" s="161">
        <f>IF(N357="snížená",J357,0)</f>
        <v>0</v>
      </c>
      <c r="BG357" s="161">
        <f>IF(N357="zákl. přenesená",J357,0)</f>
        <v>0</v>
      </c>
      <c r="BH357" s="161">
        <f>IF(N357="sníž. přenesená",J357,0)</f>
        <v>0</v>
      </c>
      <c r="BI357" s="161">
        <f>IF(N357="nulová",J357,0)</f>
        <v>0</v>
      </c>
      <c r="BJ357" s="17" t="s">
        <v>85</v>
      </c>
      <c r="BK357" s="161">
        <f>ROUND(I357*H357,2)</f>
        <v>0</v>
      </c>
      <c r="BL357" s="17" t="s">
        <v>149</v>
      </c>
      <c r="BM357" s="160" t="s">
        <v>570</v>
      </c>
    </row>
    <row r="358" spans="1:65" s="2" customFormat="1" ht="29.25">
      <c r="A358" s="32"/>
      <c r="B358" s="33"/>
      <c r="C358" s="32"/>
      <c r="D358" s="162" t="s">
        <v>147</v>
      </c>
      <c r="E358" s="32"/>
      <c r="F358" s="163" t="s">
        <v>571</v>
      </c>
      <c r="G358" s="32"/>
      <c r="H358" s="32"/>
      <c r="I358" s="164"/>
      <c r="J358" s="32"/>
      <c r="K358" s="32"/>
      <c r="L358" s="33"/>
      <c r="M358" s="165"/>
      <c r="N358" s="166"/>
      <c r="O358" s="58"/>
      <c r="P358" s="58"/>
      <c r="Q358" s="58"/>
      <c r="R358" s="58"/>
      <c r="S358" s="58"/>
      <c r="T358" s="59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T358" s="17" t="s">
        <v>147</v>
      </c>
      <c r="AU358" s="17" t="s">
        <v>87</v>
      </c>
    </row>
    <row r="359" spans="1:65" s="13" customFormat="1" ht="11.25">
      <c r="B359" s="171"/>
      <c r="D359" s="162" t="s">
        <v>213</v>
      </c>
      <c r="E359" s="172" t="s">
        <v>1</v>
      </c>
      <c r="F359" s="173" t="s">
        <v>572</v>
      </c>
      <c r="H359" s="174">
        <v>1.4</v>
      </c>
      <c r="I359" s="175"/>
      <c r="L359" s="171"/>
      <c r="M359" s="176"/>
      <c r="N359" s="177"/>
      <c r="O359" s="177"/>
      <c r="P359" s="177"/>
      <c r="Q359" s="177"/>
      <c r="R359" s="177"/>
      <c r="S359" s="177"/>
      <c r="T359" s="178"/>
      <c r="AT359" s="172" t="s">
        <v>213</v>
      </c>
      <c r="AU359" s="172" t="s">
        <v>87</v>
      </c>
      <c r="AV359" s="13" t="s">
        <v>87</v>
      </c>
      <c r="AW359" s="13" t="s">
        <v>32</v>
      </c>
      <c r="AX359" s="13" t="s">
        <v>85</v>
      </c>
      <c r="AY359" s="172" t="s">
        <v>128</v>
      </c>
    </row>
    <row r="360" spans="1:65" s="2" customFormat="1" ht="24.2" customHeight="1">
      <c r="A360" s="32"/>
      <c r="B360" s="148"/>
      <c r="C360" s="149" t="s">
        <v>573</v>
      </c>
      <c r="D360" s="149" t="s">
        <v>131</v>
      </c>
      <c r="E360" s="150" t="s">
        <v>574</v>
      </c>
      <c r="F360" s="151" t="s">
        <v>575</v>
      </c>
      <c r="G360" s="152" t="s">
        <v>248</v>
      </c>
      <c r="H360" s="153">
        <v>5.6</v>
      </c>
      <c r="I360" s="154"/>
      <c r="J360" s="155">
        <f>ROUND(I360*H360,2)</f>
        <v>0</v>
      </c>
      <c r="K360" s="151" t="s">
        <v>135</v>
      </c>
      <c r="L360" s="33"/>
      <c r="M360" s="156" t="s">
        <v>1</v>
      </c>
      <c r="N360" s="157" t="s">
        <v>42</v>
      </c>
      <c r="O360" s="58"/>
      <c r="P360" s="158">
        <f>O360*H360</f>
        <v>0</v>
      </c>
      <c r="Q360" s="158">
        <v>0</v>
      </c>
      <c r="R360" s="158">
        <f>Q360*H360</f>
        <v>0</v>
      </c>
      <c r="S360" s="158">
        <v>4.2000000000000003E-2</v>
      </c>
      <c r="T360" s="159">
        <f>S360*H360</f>
        <v>0.23519999999999999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60" t="s">
        <v>149</v>
      </c>
      <c r="AT360" s="160" t="s">
        <v>131</v>
      </c>
      <c r="AU360" s="160" t="s">
        <v>87</v>
      </c>
      <c r="AY360" s="17" t="s">
        <v>128</v>
      </c>
      <c r="BE360" s="161">
        <f>IF(N360="základní",J360,0)</f>
        <v>0</v>
      </c>
      <c r="BF360" s="161">
        <f>IF(N360="snížená",J360,0)</f>
        <v>0</v>
      </c>
      <c r="BG360" s="161">
        <f>IF(N360="zákl. přenesená",J360,0)</f>
        <v>0</v>
      </c>
      <c r="BH360" s="161">
        <f>IF(N360="sníž. přenesená",J360,0)</f>
        <v>0</v>
      </c>
      <c r="BI360" s="161">
        <f>IF(N360="nulová",J360,0)</f>
        <v>0</v>
      </c>
      <c r="BJ360" s="17" t="s">
        <v>85</v>
      </c>
      <c r="BK360" s="161">
        <f>ROUND(I360*H360,2)</f>
        <v>0</v>
      </c>
      <c r="BL360" s="17" t="s">
        <v>149</v>
      </c>
      <c r="BM360" s="160" t="s">
        <v>576</v>
      </c>
    </row>
    <row r="361" spans="1:65" s="13" customFormat="1" ht="11.25">
      <c r="B361" s="171"/>
      <c r="D361" s="162" t="s">
        <v>213</v>
      </c>
      <c r="E361" s="172" t="s">
        <v>1</v>
      </c>
      <c r="F361" s="173" t="s">
        <v>577</v>
      </c>
      <c r="H361" s="174">
        <v>2.8</v>
      </c>
      <c r="I361" s="175"/>
      <c r="L361" s="171"/>
      <c r="M361" s="176"/>
      <c r="N361" s="177"/>
      <c r="O361" s="177"/>
      <c r="P361" s="177"/>
      <c r="Q361" s="177"/>
      <c r="R361" s="177"/>
      <c r="S361" s="177"/>
      <c r="T361" s="178"/>
      <c r="AT361" s="172" t="s">
        <v>213</v>
      </c>
      <c r="AU361" s="172" t="s">
        <v>87</v>
      </c>
      <c r="AV361" s="13" t="s">
        <v>87</v>
      </c>
      <c r="AW361" s="13" t="s">
        <v>32</v>
      </c>
      <c r="AX361" s="13" t="s">
        <v>77</v>
      </c>
      <c r="AY361" s="172" t="s">
        <v>128</v>
      </c>
    </row>
    <row r="362" spans="1:65" s="13" customFormat="1" ht="11.25">
      <c r="B362" s="171"/>
      <c r="D362" s="162" t="s">
        <v>213</v>
      </c>
      <c r="E362" s="172" t="s">
        <v>1</v>
      </c>
      <c r="F362" s="173" t="s">
        <v>578</v>
      </c>
      <c r="H362" s="174">
        <v>2.8</v>
      </c>
      <c r="I362" s="175"/>
      <c r="L362" s="171"/>
      <c r="M362" s="176"/>
      <c r="N362" s="177"/>
      <c r="O362" s="177"/>
      <c r="P362" s="177"/>
      <c r="Q362" s="177"/>
      <c r="R362" s="177"/>
      <c r="S362" s="177"/>
      <c r="T362" s="178"/>
      <c r="AT362" s="172" t="s">
        <v>213</v>
      </c>
      <c r="AU362" s="172" t="s">
        <v>87</v>
      </c>
      <c r="AV362" s="13" t="s">
        <v>87</v>
      </c>
      <c r="AW362" s="13" t="s">
        <v>32</v>
      </c>
      <c r="AX362" s="13" t="s">
        <v>77</v>
      </c>
      <c r="AY362" s="172" t="s">
        <v>128</v>
      </c>
    </row>
    <row r="363" spans="1:65" s="14" customFormat="1" ht="11.25">
      <c r="B363" s="179"/>
      <c r="D363" s="162" t="s">
        <v>213</v>
      </c>
      <c r="E363" s="180" t="s">
        <v>1</v>
      </c>
      <c r="F363" s="181" t="s">
        <v>220</v>
      </c>
      <c r="H363" s="182">
        <v>5.6</v>
      </c>
      <c r="I363" s="183"/>
      <c r="L363" s="179"/>
      <c r="M363" s="184"/>
      <c r="N363" s="185"/>
      <c r="O363" s="185"/>
      <c r="P363" s="185"/>
      <c r="Q363" s="185"/>
      <c r="R363" s="185"/>
      <c r="S363" s="185"/>
      <c r="T363" s="186"/>
      <c r="AT363" s="180" t="s">
        <v>213</v>
      </c>
      <c r="AU363" s="180" t="s">
        <v>87</v>
      </c>
      <c r="AV363" s="14" t="s">
        <v>149</v>
      </c>
      <c r="AW363" s="14" t="s">
        <v>32</v>
      </c>
      <c r="AX363" s="14" t="s">
        <v>85</v>
      </c>
      <c r="AY363" s="180" t="s">
        <v>128</v>
      </c>
    </row>
    <row r="364" spans="1:65" s="2" customFormat="1" ht="24.2" customHeight="1">
      <c r="A364" s="32"/>
      <c r="B364" s="148"/>
      <c r="C364" s="149" t="s">
        <v>579</v>
      </c>
      <c r="D364" s="149" t="s">
        <v>131</v>
      </c>
      <c r="E364" s="150" t="s">
        <v>580</v>
      </c>
      <c r="F364" s="151" t="s">
        <v>581</v>
      </c>
      <c r="G364" s="152" t="s">
        <v>248</v>
      </c>
      <c r="H364" s="153">
        <v>0.3</v>
      </c>
      <c r="I364" s="154"/>
      <c r="J364" s="155">
        <f>ROUND(I364*H364,2)</f>
        <v>0</v>
      </c>
      <c r="K364" s="151" t="s">
        <v>135</v>
      </c>
      <c r="L364" s="33"/>
      <c r="M364" s="156" t="s">
        <v>1</v>
      </c>
      <c r="N364" s="157" t="s">
        <v>42</v>
      </c>
      <c r="O364" s="58"/>
      <c r="P364" s="158">
        <f>O364*H364</f>
        <v>0</v>
      </c>
      <c r="Q364" s="158">
        <v>3.16E-3</v>
      </c>
      <c r="R364" s="158">
        <f>Q364*H364</f>
        <v>9.4799999999999995E-4</v>
      </c>
      <c r="S364" s="158">
        <v>6.9000000000000006E-2</v>
      </c>
      <c r="T364" s="159">
        <f>S364*H364</f>
        <v>2.07E-2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60" t="s">
        <v>149</v>
      </c>
      <c r="AT364" s="160" t="s">
        <v>131</v>
      </c>
      <c r="AU364" s="160" t="s">
        <v>87</v>
      </c>
      <c r="AY364" s="17" t="s">
        <v>128</v>
      </c>
      <c r="BE364" s="161">
        <f>IF(N364="základní",J364,0)</f>
        <v>0</v>
      </c>
      <c r="BF364" s="161">
        <f>IF(N364="snížená",J364,0)</f>
        <v>0</v>
      </c>
      <c r="BG364" s="161">
        <f>IF(N364="zákl. přenesená",J364,0)</f>
        <v>0</v>
      </c>
      <c r="BH364" s="161">
        <f>IF(N364="sníž. přenesená",J364,0)</f>
        <v>0</v>
      </c>
      <c r="BI364" s="161">
        <f>IF(N364="nulová",J364,0)</f>
        <v>0</v>
      </c>
      <c r="BJ364" s="17" t="s">
        <v>85</v>
      </c>
      <c r="BK364" s="161">
        <f>ROUND(I364*H364,2)</f>
        <v>0</v>
      </c>
      <c r="BL364" s="17" t="s">
        <v>149</v>
      </c>
      <c r="BM364" s="160" t="s">
        <v>582</v>
      </c>
    </row>
    <row r="365" spans="1:65" s="13" customFormat="1" ht="11.25">
      <c r="B365" s="171"/>
      <c r="D365" s="162" t="s">
        <v>213</v>
      </c>
      <c r="E365" s="172" t="s">
        <v>1</v>
      </c>
      <c r="F365" s="173" t="s">
        <v>583</v>
      </c>
      <c r="H365" s="174">
        <v>0.3</v>
      </c>
      <c r="I365" s="175"/>
      <c r="L365" s="171"/>
      <c r="M365" s="176"/>
      <c r="N365" s="177"/>
      <c r="O365" s="177"/>
      <c r="P365" s="177"/>
      <c r="Q365" s="177"/>
      <c r="R365" s="177"/>
      <c r="S365" s="177"/>
      <c r="T365" s="178"/>
      <c r="AT365" s="172" t="s">
        <v>213</v>
      </c>
      <c r="AU365" s="172" t="s">
        <v>87</v>
      </c>
      <c r="AV365" s="13" t="s">
        <v>87</v>
      </c>
      <c r="AW365" s="13" t="s">
        <v>32</v>
      </c>
      <c r="AX365" s="13" t="s">
        <v>85</v>
      </c>
      <c r="AY365" s="172" t="s">
        <v>128</v>
      </c>
    </row>
    <row r="366" spans="1:65" s="2" customFormat="1" ht="37.9" customHeight="1">
      <c r="A366" s="32"/>
      <c r="B366" s="148"/>
      <c r="C366" s="149" t="s">
        <v>584</v>
      </c>
      <c r="D366" s="149" t="s">
        <v>131</v>
      </c>
      <c r="E366" s="150" t="s">
        <v>585</v>
      </c>
      <c r="F366" s="151" t="s">
        <v>586</v>
      </c>
      <c r="G366" s="152" t="s">
        <v>217</v>
      </c>
      <c r="H366" s="153">
        <v>130</v>
      </c>
      <c r="I366" s="154"/>
      <c r="J366" s="155">
        <f>ROUND(I366*H366,2)</f>
        <v>0</v>
      </c>
      <c r="K366" s="151" t="s">
        <v>135</v>
      </c>
      <c r="L366" s="33"/>
      <c r="M366" s="156" t="s">
        <v>1</v>
      </c>
      <c r="N366" s="157" t="s">
        <v>42</v>
      </c>
      <c r="O366" s="58"/>
      <c r="P366" s="158">
        <f>O366*H366</f>
        <v>0</v>
      </c>
      <c r="Q366" s="158">
        <v>0</v>
      </c>
      <c r="R366" s="158">
        <f>Q366*H366</f>
        <v>0</v>
      </c>
      <c r="S366" s="158">
        <v>0.01</v>
      </c>
      <c r="T366" s="159">
        <f>S366*H366</f>
        <v>1.3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60" t="s">
        <v>149</v>
      </c>
      <c r="AT366" s="160" t="s">
        <v>131</v>
      </c>
      <c r="AU366" s="160" t="s">
        <v>87</v>
      </c>
      <c r="AY366" s="17" t="s">
        <v>128</v>
      </c>
      <c r="BE366" s="161">
        <f>IF(N366="základní",J366,0)</f>
        <v>0</v>
      </c>
      <c r="BF366" s="161">
        <f>IF(N366="snížená",J366,0)</f>
        <v>0</v>
      </c>
      <c r="BG366" s="161">
        <f>IF(N366="zákl. přenesená",J366,0)</f>
        <v>0</v>
      </c>
      <c r="BH366" s="161">
        <f>IF(N366="sníž. přenesená",J366,0)</f>
        <v>0</v>
      </c>
      <c r="BI366" s="161">
        <f>IF(N366="nulová",J366,0)</f>
        <v>0</v>
      </c>
      <c r="BJ366" s="17" t="s">
        <v>85</v>
      </c>
      <c r="BK366" s="161">
        <f>ROUND(I366*H366,2)</f>
        <v>0</v>
      </c>
      <c r="BL366" s="17" t="s">
        <v>149</v>
      </c>
      <c r="BM366" s="160" t="s">
        <v>587</v>
      </c>
    </row>
    <row r="367" spans="1:65" s="2" customFormat="1" ht="16.5" customHeight="1">
      <c r="A367" s="32"/>
      <c r="B367" s="148"/>
      <c r="C367" s="149" t="s">
        <v>588</v>
      </c>
      <c r="D367" s="149" t="s">
        <v>131</v>
      </c>
      <c r="E367" s="150" t="s">
        <v>589</v>
      </c>
      <c r="F367" s="151" t="s">
        <v>590</v>
      </c>
      <c r="G367" s="152" t="s">
        <v>223</v>
      </c>
      <c r="H367" s="153">
        <v>1</v>
      </c>
      <c r="I367" s="154"/>
      <c r="J367" s="155">
        <f>ROUND(I367*H367,2)</f>
        <v>0</v>
      </c>
      <c r="K367" s="151" t="s">
        <v>1</v>
      </c>
      <c r="L367" s="33"/>
      <c r="M367" s="156" t="s">
        <v>1</v>
      </c>
      <c r="N367" s="157" t="s">
        <v>42</v>
      </c>
      <c r="O367" s="58"/>
      <c r="P367" s="158">
        <f>O367*H367</f>
        <v>0</v>
      </c>
      <c r="Q367" s="158">
        <v>0</v>
      </c>
      <c r="R367" s="158">
        <f>Q367*H367</f>
        <v>0</v>
      </c>
      <c r="S367" s="158">
        <v>0</v>
      </c>
      <c r="T367" s="15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60" t="s">
        <v>149</v>
      </c>
      <c r="AT367" s="160" t="s">
        <v>131</v>
      </c>
      <c r="AU367" s="160" t="s">
        <v>87</v>
      </c>
      <c r="AY367" s="17" t="s">
        <v>128</v>
      </c>
      <c r="BE367" s="161">
        <f>IF(N367="základní",J367,0)</f>
        <v>0</v>
      </c>
      <c r="BF367" s="161">
        <f>IF(N367="snížená",J367,0)</f>
        <v>0</v>
      </c>
      <c r="BG367" s="161">
        <f>IF(N367="zákl. přenesená",J367,0)</f>
        <v>0</v>
      </c>
      <c r="BH367" s="161">
        <f>IF(N367="sníž. přenesená",J367,0)</f>
        <v>0</v>
      </c>
      <c r="BI367" s="161">
        <f>IF(N367="nulová",J367,0)</f>
        <v>0</v>
      </c>
      <c r="BJ367" s="17" t="s">
        <v>85</v>
      </c>
      <c r="BK367" s="161">
        <f>ROUND(I367*H367,2)</f>
        <v>0</v>
      </c>
      <c r="BL367" s="17" t="s">
        <v>149</v>
      </c>
      <c r="BM367" s="160" t="s">
        <v>591</v>
      </c>
    </row>
    <row r="368" spans="1:65" s="12" customFormat="1" ht="22.9" customHeight="1">
      <c r="B368" s="135"/>
      <c r="D368" s="136" t="s">
        <v>76</v>
      </c>
      <c r="E368" s="146" t="s">
        <v>592</v>
      </c>
      <c r="F368" s="146" t="s">
        <v>593</v>
      </c>
      <c r="I368" s="138"/>
      <c r="J368" s="147">
        <f>BK368</f>
        <v>0</v>
      </c>
      <c r="L368" s="135"/>
      <c r="M368" s="140"/>
      <c r="N368" s="141"/>
      <c r="O368" s="141"/>
      <c r="P368" s="142">
        <f>SUM(P369:P391)</f>
        <v>0</v>
      </c>
      <c r="Q368" s="141"/>
      <c r="R368" s="142">
        <f>SUM(R369:R391)</f>
        <v>2.6901000000000002</v>
      </c>
      <c r="S368" s="141"/>
      <c r="T368" s="143">
        <f>SUM(T369:T391)</f>
        <v>0</v>
      </c>
      <c r="AR368" s="136" t="s">
        <v>85</v>
      </c>
      <c r="AT368" s="144" t="s">
        <v>76</v>
      </c>
      <c r="AU368" s="144" t="s">
        <v>85</v>
      </c>
      <c r="AY368" s="136" t="s">
        <v>128</v>
      </c>
      <c r="BK368" s="145">
        <f>SUM(BK369:BK391)</f>
        <v>0</v>
      </c>
    </row>
    <row r="369" spans="1:65" s="2" customFormat="1" ht="37.9" customHeight="1">
      <c r="A369" s="32"/>
      <c r="B369" s="148"/>
      <c r="C369" s="149" t="s">
        <v>594</v>
      </c>
      <c r="D369" s="149" t="s">
        <v>131</v>
      </c>
      <c r="E369" s="150" t="s">
        <v>595</v>
      </c>
      <c r="F369" s="151" t="s">
        <v>596</v>
      </c>
      <c r="G369" s="152" t="s">
        <v>217</v>
      </c>
      <c r="H369" s="153">
        <v>330</v>
      </c>
      <c r="I369" s="154"/>
      <c r="J369" s="155">
        <f>ROUND(I369*H369,2)</f>
        <v>0</v>
      </c>
      <c r="K369" s="151" t="s">
        <v>135</v>
      </c>
      <c r="L369" s="33"/>
      <c r="M369" s="156" t="s">
        <v>1</v>
      </c>
      <c r="N369" s="157" t="s">
        <v>42</v>
      </c>
      <c r="O369" s="58"/>
      <c r="P369" s="158">
        <f>O369*H369</f>
        <v>0</v>
      </c>
      <c r="Q369" s="158">
        <v>2.1000000000000001E-4</v>
      </c>
      <c r="R369" s="158">
        <f>Q369*H369</f>
        <v>6.93E-2</v>
      </c>
      <c r="S369" s="158">
        <v>0</v>
      </c>
      <c r="T369" s="159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60" t="s">
        <v>149</v>
      </c>
      <c r="AT369" s="160" t="s">
        <v>131</v>
      </c>
      <c r="AU369" s="160" t="s">
        <v>87</v>
      </c>
      <c r="AY369" s="17" t="s">
        <v>128</v>
      </c>
      <c r="BE369" s="161">
        <f>IF(N369="základní",J369,0)</f>
        <v>0</v>
      </c>
      <c r="BF369" s="161">
        <f>IF(N369="snížená",J369,0)</f>
        <v>0</v>
      </c>
      <c r="BG369" s="161">
        <f>IF(N369="zákl. přenesená",J369,0)</f>
        <v>0</v>
      </c>
      <c r="BH369" s="161">
        <f>IF(N369="sníž. přenesená",J369,0)</f>
        <v>0</v>
      </c>
      <c r="BI369" s="161">
        <f>IF(N369="nulová",J369,0)</f>
        <v>0</v>
      </c>
      <c r="BJ369" s="17" t="s">
        <v>85</v>
      </c>
      <c r="BK369" s="161">
        <f>ROUND(I369*H369,2)</f>
        <v>0</v>
      </c>
      <c r="BL369" s="17" t="s">
        <v>149</v>
      </c>
      <c r="BM369" s="160" t="s">
        <v>597</v>
      </c>
    </row>
    <row r="370" spans="1:65" s="13" customFormat="1" ht="11.25">
      <c r="B370" s="171"/>
      <c r="D370" s="162" t="s">
        <v>213</v>
      </c>
      <c r="E370" s="172" t="s">
        <v>1</v>
      </c>
      <c r="F370" s="173" t="s">
        <v>598</v>
      </c>
      <c r="H370" s="174">
        <v>135</v>
      </c>
      <c r="I370" s="175"/>
      <c r="L370" s="171"/>
      <c r="M370" s="176"/>
      <c r="N370" s="177"/>
      <c r="O370" s="177"/>
      <c r="P370" s="177"/>
      <c r="Q370" s="177"/>
      <c r="R370" s="177"/>
      <c r="S370" s="177"/>
      <c r="T370" s="178"/>
      <c r="AT370" s="172" t="s">
        <v>213</v>
      </c>
      <c r="AU370" s="172" t="s">
        <v>87</v>
      </c>
      <c r="AV370" s="13" t="s">
        <v>87</v>
      </c>
      <c r="AW370" s="13" t="s">
        <v>32</v>
      </c>
      <c r="AX370" s="13" t="s">
        <v>77</v>
      </c>
      <c r="AY370" s="172" t="s">
        <v>128</v>
      </c>
    </row>
    <row r="371" spans="1:65" s="13" customFormat="1" ht="11.25">
      <c r="B371" s="171"/>
      <c r="D371" s="162" t="s">
        <v>213</v>
      </c>
      <c r="E371" s="172" t="s">
        <v>1</v>
      </c>
      <c r="F371" s="173" t="s">
        <v>599</v>
      </c>
      <c r="H371" s="174">
        <v>122</v>
      </c>
      <c r="I371" s="175"/>
      <c r="L371" s="171"/>
      <c r="M371" s="176"/>
      <c r="N371" s="177"/>
      <c r="O371" s="177"/>
      <c r="P371" s="177"/>
      <c r="Q371" s="177"/>
      <c r="R371" s="177"/>
      <c r="S371" s="177"/>
      <c r="T371" s="178"/>
      <c r="AT371" s="172" t="s">
        <v>213</v>
      </c>
      <c r="AU371" s="172" t="s">
        <v>87</v>
      </c>
      <c r="AV371" s="13" t="s">
        <v>87</v>
      </c>
      <c r="AW371" s="13" t="s">
        <v>32</v>
      </c>
      <c r="AX371" s="13" t="s">
        <v>77</v>
      </c>
      <c r="AY371" s="172" t="s">
        <v>128</v>
      </c>
    </row>
    <row r="372" spans="1:65" s="13" customFormat="1" ht="11.25">
      <c r="B372" s="171"/>
      <c r="D372" s="162" t="s">
        <v>213</v>
      </c>
      <c r="E372" s="172" t="s">
        <v>1</v>
      </c>
      <c r="F372" s="173" t="s">
        <v>600</v>
      </c>
      <c r="H372" s="174">
        <v>73</v>
      </c>
      <c r="I372" s="175"/>
      <c r="L372" s="171"/>
      <c r="M372" s="176"/>
      <c r="N372" s="177"/>
      <c r="O372" s="177"/>
      <c r="P372" s="177"/>
      <c r="Q372" s="177"/>
      <c r="R372" s="177"/>
      <c r="S372" s="177"/>
      <c r="T372" s="178"/>
      <c r="AT372" s="172" t="s">
        <v>213</v>
      </c>
      <c r="AU372" s="172" t="s">
        <v>87</v>
      </c>
      <c r="AV372" s="13" t="s">
        <v>87</v>
      </c>
      <c r="AW372" s="13" t="s">
        <v>32</v>
      </c>
      <c r="AX372" s="13" t="s">
        <v>77</v>
      </c>
      <c r="AY372" s="172" t="s">
        <v>128</v>
      </c>
    </row>
    <row r="373" spans="1:65" s="14" customFormat="1" ht="11.25">
      <c r="B373" s="179"/>
      <c r="D373" s="162" t="s">
        <v>213</v>
      </c>
      <c r="E373" s="180" t="s">
        <v>1</v>
      </c>
      <c r="F373" s="181" t="s">
        <v>220</v>
      </c>
      <c r="H373" s="182">
        <v>330</v>
      </c>
      <c r="I373" s="183"/>
      <c r="L373" s="179"/>
      <c r="M373" s="184"/>
      <c r="N373" s="185"/>
      <c r="O373" s="185"/>
      <c r="P373" s="185"/>
      <c r="Q373" s="185"/>
      <c r="R373" s="185"/>
      <c r="S373" s="185"/>
      <c r="T373" s="186"/>
      <c r="AT373" s="180" t="s">
        <v>213</v>
      </c>
      <c r="AU373" s="180" t="s">
        <v>87</v>
      </c>
      <c r="AV373" s="14" t="s">
        <v>149</v>
      </c>
      <c r="AW373" s="14" t="s">
        <v>32</v>
      </c>
      <c r="AX373" s="14" t="s">
        <v>85</v>
      </c>
      <c r="AY373" s="180" t="s">
        <v>128</v>
      </c>
    </row>
    <row r="374" spans="1:65" s="2" customFormat="1" ht="37.9" customHeight="1">
      <c r="A374" s="32"/>
      <c r="B374" s="148"/>
      <c r="C374" s="149" t="s">
        <v>601</v>
      </c>
      <c r="D374" s="149" t="s">
        <v>131</v>
      </c>
      <c r="E374" s="150" t="s">
        <v>602</v>
      </c>
      <c r="F374" s="151" t="s">
        <v>603</v>
      </c>
      <c r="G374" s="152" t="s">
        <v>217</v>
      </c>
      <c r="H374" s="153">
        <v>710</v>
      </c>
      <c r="I374" s="154"/>
      <c r="J374" s="155">
        <f>ROUND(I374*H374,2)</f>
        <v>0</v>
      </c>
      <c r="K374" s="151" t="s">
        <v>135</v>
      </c>
      <c r="L374" s="33"/>
      <c r="M374" s="156" t="s">
        <v>1</v>
      </c>
      <c r="N374" s="157" t="s">
        <v>42</v>
      </c>
      <c r="O374" s="58"/>
      <c r="P374" s="158">
        <f>O374*H374</f>
        <v>0</v>
      </c>
      <c r="Q374" s="158">
        <v>0</v>
      </c>
      <c r="R374" s="158">
        <f>Q374*H374</f>
        <v>0</v>
      </c>
      <c r="S374" s="158">
        <v>0</v>
      </c>
      <c r="T374" s="15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60" t="s">
        <v>149</v>
      </c>
      <c r="AT374" s="160" t="s">
        <v>131</v>
      </c>
      <c r="AU374" s="160" t="s">
        <v>87</v>
      </c>
      <c r="AY374" s="17" t="s">
        <v>128</v>
      </c>
      <c r="BE374" s="161">
        <f>IF(N374="základní",J374,0)</f>
        <v>0</v>
      </c>
      <c r="BF374" s="161">
        <f>IF(N374="snížená",J374,0)</f>
        <v>0</v>
      </c>
      <c r="BG374" s="161">
        <f>IF(N374="zákl. přenesená",J374,0)</f>
        <v>0</v>
      </c>
      <c r="BH374" s="161">
        <f>IF(N374="sníž. přenesená",J374,0)</f>
        <v>0</v>
      </c>
      <c r="BI374" s="161">
        <f>IF(N374="nulová",J374,0)</f>
        <v>0</v>
      </c>
      <c r="BJ374" s="17" t="s">
        <v>85</v>
      </c>
      <c r="BK374" s="161">
        <f>ROUND(I374*H374,2)</f>
        <v>0</v>
      </c>
      <c r="BL374" s="17" t="s">
        <v>149</v>
      </c>
      <c r="BM374" s="160" t="s">
        <v>604</v>
      </c>
    </row>
    <row r="375" spans="1:65" s="13" customFormat="1" ht="11.25">
      <c r="B375" s="171"/>
      <c r="D375" s="162" t="s">
        <v>213</v>
      </c>
      <c r="E375" s="172" t="s">
        <v>1</v>
      </c>
      <c r="F375" s="173" t="s">
        <v>605</v>
      </c>
      <c r="H375" s="174">
        <v>387.76</v>
      </c>
      <c r="I375" s="175"/>
      <c r="L375" s="171"/>
      <c r="M375" s="176"/>
      <c r="N375" s="177"/>
      <c r="O375" s="177"/>
      <c r="P375" s="177"/>
      <c r="Q375" s="177"/>
      <c r="R375" s="177"/>
      <c r="S375" s="177"/>
      <c r="T375" s="178"/>
      <c r="AT375" s="172" t="s">
        <v>213</v>
      </c>
      <c r="AU375" s="172" t="s">
        <v>87</v>
      </c>
      <c r="AV375" s="13" t="s">
        <v>87</v>
      </c>
      <c r="AW375" s="13" t="s">
        <v>32</v>
      </c>
      <c r="AX375" s="13" t="s">
        <v>77</v>
      </c>
      <c r="AY375" s="172" t="s">
        <v>128</v>
      </c>
    </row>
    <row r="376" spans="1:65" s="13" customFormat="1" ht="11.25">
      <c r="B376" s="171"/>
      <c r="D376" s="162" t="s">
        <v>213</v>
      </c>
      <c r="E376" s="172" t="s">
        <v>1</v>
      </c>
      <c r="F376" s="173" t="s">
        <v>606</v>
      </c>
      <c r="H376" s="174">
        <v>84.24</v>
      </c>
      <c r="I376" s="175"/>
      <c r="L376" s="171"/>
      <c r="M376" s="176"/>
      <c r="N376" s="177"/>
      <c r="O376" s="177"/>
      <c r="P376" s="177"/>
      <c r="Q376" s="177"/>
      <c r="R376" s="177"/>
      <c r="S376" s="177"/>
      <c r="T376" s="178"/>
      <c r="AT376" s="172" t="s">
        <v>213</v>
      </c>
      <c r="AU376" s="172" t="s">
        <v>87</v>
      </c>
      <c r="AV376" s="13" t="s">
        <v>87</v>
      </c>
      <c r="AW376" s="13" t="s">
        <v>32</v>
      </c>
      <c r="AX376" s="13" t="s">
        <v>77</v>
      </c>
      <c r="AY376" s="172" t="s">
        <v>128</v>
      </c>
    </row>
    <row r="377" spans="1:65" s="15" customFormat="1" ht="11.25">
      <c r="B377" s="197"/>
      <c r="D377" s="162" t="s">
        <v>213</v>
      </c>
      <c r="E377" s="198" t="s">
        <v>1</v>
      </c>
      <c r="F377" s="199" t="s">
        <v>607</v>
      </c>
      <c r="H377" s="200">
        <v>472</v>
      </c>
      <c r="I377" s="201"/>
      <c r="L377" s="197"/>
      <c r="M377" s="202"/>
      <c r="N377" s="203"/>
      <c r="O377" s="203"/>
      <c r="P377" s="203"/>
      <c r="Q377" s="203"/>
      <c r="R377" s="203"/>
      <c r="S377" s="203"/>
      <c r="T377" s="204"/>
      <c r="AT377" s="198" t="s">
        <v>213</v>
      </c>
      <c r="AU377" s="198" t="s">
        <v>87</v>
      </c>
      <c r="AV377" s="15" t="s">
        <v>143</v>
      </c>
      <c r="AW377" s="15" t="s">
        <v>32</v>
      </c>
      <c r="AX377" s="15" t="s">
        <v>77</v>
      </c>
      <c r="AY377" s="198" t="s">
        <v>128</v>
      </c>
    </row>
    <row r="378" spans="1:65" s="13" customFormat="1" ht="11.25">
      <c r="B378" s="171"/>
      <c r="D378" s="162" t="s">
        <v>213</v>
      </c>
      <c r="E378" s="172" t="s">
        <v>1</v>
      </c>
      <c r="F378" s="173" t="s">
        <v>608</v>
      </c>
      <c r="H378" s="174">
        <v>238</v>
      </c>
      <c r="I378" s="175"/>
      <c r="L378" s="171"/>
      <c r="M378" s="176"/>
      <c r="N378" s="177"/>
      <c r="O378" s="177"/>
      <c r="P378" s="177"/>
      <c r="Q378" s="177"/>
      <c r="R378" s="177"/>
      <c r="S378" s="177"/>
      <c r="T378" s="178"/>
      <c r="AT378" s="172" t="s">
        <v>213</v>
      </c>
      <c r="AU378" s="172" t="s">
        <v>87</v>
      </c>
      <c r="AV378" s="13" t="s">
        <v>87</v>
      </c>
      <c r="AW378" s="13" t="s">
        <v>32</v>
      </c>
      <c r="AX378" s="13" t="s">
        <v>77</v>
      </c>
      <c r="AY378" s="172" t="s">
        <v>128</v>
      </c>
    </row>
    <row r="379" spans="1:65" s="15" customFormat="1" ht="11.25">
      <c r="B379" s="197"/>
      <c r="D379" s="162" t="s">
        <v>213</v>
      </c>
      <c r="E379" s="198" t="s">
        <v>1</v>
      </c>
      <c r="F379" s="199" t="s">
        <v>609</v>
      </c>
      <c r="H379" s="200">
        <v>238</v>
      </c>
      <c r="I379" s="201"/>
      <c r="L379" s="197"/>
      <c r="M379" s="202"/>
      <c r="N379" s="203"/>
      <c r="O379" s="203"/>
      <c r="P379" s="203"/>
      <c r="Q379" s="203"/>
      <c r="R379" s="203"/>
      <c r="S379" s="203"/>
      <c r="T379" s="204"/>
      <c r="AT379" s="198" t="s">
        <v>213</v>
      </c>
      <c r="AU379" s="198" t="s">
        <v>87</v>
      </c>
      <c r="AV379" s="15" t="s">
        <v>143</v>
      </c>
      <c r="AW379" s="15" t="s">
        <v>32</v>
      </c>
      <c r="AX379" s="15" t="s">
        <v>77</v>
      </c>
      <c r="AY379" s="198" t="s">
        <v>128</v>
      </c>
    </row>
    <row r="380" spans="1:65" s="14" customFormat="1" ht="11.25">
      <c r="B380" s="179"/>
      <c r="D380" s="162" t="s">
        <v>213</v>
      </c>
      <c r="E380" s="180" t="s">
        <v>1</v>
      </c>
      <c r="F380" s="181" t="s">
        <v>220</v>
      </c>
      <c r="H380" s="182">
        <v>710</v>
      </c>
      <c r="I380" s="183"/>
      <c r="L380" s="179"/>
      <c r="M380" s="184"/>
      <c r="N380" s="185"/>
      <c r="O380" s="185"/>
      <c r="P380" s="185"/>
      <c r="Q380" s="185"/>
      <c r="R380" s="185"/>
      <c r="S380" s="185"/>
      <c r="T380" s="186"/>
      <c r="AT380" s="180" t="s">
        <v>213</v>
      </c>
      <c r="AU380" s="180" t="s">
        <v>87</v>
      </c>
      <c r="AV380" s="14" t="s">
        <v>149</v>
      </c>
      <c r="AW380" s="14" t="s">
        <v>32</v>
      </c>
      <c r="AX380" s="14" t="s">
        <v>85</v>
      </c>
      <c r="AY380" s="180" t="s">
        <v>128</v>
      </c>
    </row>
    <row r="381" spans="1:65" s="2" customFormat="1" ht="33" customHeight="1">
      <c r="A381" s="32"/>
      <c r="B381" s="148"/>
      <c r="C381" s="149" t="s">
        <v>610</v>
      </c>
      <c r="D381" s="149" t="s">
        <v>131</v>
      </c>
      <c r="E381" s="150" t="s">
        <v>611</v>
      </c>
      <c r="F381" s="151" t="s">
        <v>612</v>
      </c>
      <c r="G381" s="152" t="s">
        <v>217</v>
      </c>
      <c r="H381" s="153">
        <v>127800</v>
      </c>
      <c r="I381" s="154"/>
      <c r="J381" s="155">
        <f>ROUND(I381*H381,2)</f>
        <v>0</v>
      </c>
      <c r="K381" s="151" t="s">
        <v>135</v>
      </c>
      <c r="L381" s="33"/>
      <c r="M381" s="156" t="s">
        <v>1</v>
      </c>
      <c r="N381" s="157" t="s">
        <v>42</v>
      </c>
      <c r="O381" s="58"/>
      <c r="P381" s="158">
        <f>O381*H381</f>
        <v>0</v>
      </c>
      <c r="Q381" s="158">
        <v>0</v>
      </c>
      <c r="R381" s="158">
        <f>Q381*H381</f>
        <v>0</v>
      </c>
      <c r="S381" s="158">
        <v>0</v>
      </c>
      <c r="T381" s="15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60" t="s">
        <v>149</v>
      </c>
      <c r="AT381" s="160" t="s">
        <v>131</v>
      </c>
      <c r="AU381" s="160" t="s">
        <v>87</v>
      </c>
      <c r="AY381" s="17" t="s">
        <v>128</v>
      </c>
      <c r="BE381" s="161">
        <f>IF(N381="základní",J381,0)</f>
        <v>0</v>
      </c>
      <c r="BF381" s="161">
        <f>IF(N381="snížená",J381,0)</f>
        <v>0</v>
      </c>
      <c r="BG381" s="161">
        <f>IF(N381="zákl. přenesená",J381,0)</f>
        <v>0</v>
      </c>
      <c r="BH381" s="161">
        <f>IF(N381="sníž. přenesená",J381,0)</f>
        <v>0</v>
      </c>
      <c r="BI381" s="161">
        <f>IF(N381="nulová",J381,0)</f>
        <v>0</v>
      </c>
      <c r="BJ381" s="17" t="s">
        <v>85</v>
      </c>
      <c r="BK381" s="161">
        <f>ROUND(I381*H381,2)</f>
        <v>0</v>
      </c>
      <c r="BL381" s="17" t="s">
        <v>149</v>
      </c>
      <c r="BM381" s="160" t="s">
        <v>613</v>
      </c>
    </row>
    <row r="382" spans="1:65" s="13" customFormat="1" ht="11.25">
      <c r="B382" s="171"/>
      <c r="D382" s="162" t="s">
        <v>213</v>
      </c>
      <c r="E382" s="172" t="s">
        <v>1</v>
      </c>
      <c r="F382" s="173" t="s">
        <v>614</v>
      </c>
      <c r="H382" s="174">
        <v>127800</v>
      </c>
      <c r="I382" s="175"/>
      <c r="L382" s="171"/>
      <c r="M382" s="176"/>
      <c r="N382" s="177"/>
      <c r="O382" s="177"/>
      <c r="P382" s="177"/>
      <c r="Q382" s="177"/>
      <c r="R382" s="177"/>
      <c r="S382" s="177"/>
      <c r="T382" s="178"/>
      <c r="AT382" s="172" t="s">
        <v>213</v>
      </c>
      <c r="AU382" s="172" t="s">
        <v>87</v>
      </c>
      <c r="AV382" s="13" t="s">
        <v>87</v>
      </c>
      <c r="AW382" s="13" t="s">
        <v>32</v>
      </c>
      <c r="AX382" s="13" t="s">
        <v>85</v>
      </c>
      <c r="AY382" s="172" t="s">
        <v>128</v>
      </c>
    </row>
    <row r="383" spans="1:65" s="2" customFormat="1" ht="44.25" customHeight="1">
      <c r="A383" s="32"/>
      <c r="B383" s="148"/>
      <c r="C383" s="149" t="s">
        <v>615</v>
      </c>
      <c r="D383" s="149" t="s">
        <v>131</v>
      </c>
      <c r="E383" s="150" t="s">
        <v>616</v>
      </c>
      <c r="F383" s="151" t="s">
        <v>617</v>
      </c>
      <c r="G383" s="152" t="s">
        <v>223</v>
      </c>
      <c r="H383" s="153">
        <v>2</v>
      </c>
      <c r="I383" s="154"/>
      <c r="J383" s="155">
        <f>ROUND(I383*H383,2)</f>
        <v>0</v>
      </c>
      <c r="K383" s="151" t="s">
        <v>135</v>
      </c>
      <c r="L383" s="33"/>
      <c r="M383" s="156" t="s">
        <v>1</v>
      </c>
      <c r="N383" s="157" t="s">
        <v>42</v>
      </c>
      <c r="O383" s="58"/>
      <c r="P383" s="158">
        <f>O383*H383</f>
        <v>0</v>
      </c>
      <c r="Q383" s="158">
        <v>0</v>
      </c>
      <c r="R383" s="158">
        <f>Q383*H383</f>
        <v>0</v>
      </c>
      <c r="S383" s="158">
        <v>0</v>
      </c>
      <c r="T383" s="15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60" t="s">
        <v>149</v>
      </c>
      <c r="AT383" s="160" t="s">
        <v>131</v>
      </c>
      <c r="AU383" s="160" t="s">
        <v>87</v>
      </c>
      <c r="AY383" s="17" t="s">
        <v>128</v>
      </c>
      <c r="BE383" s="161">
        <f>IF(N383="základní",J383,0)</f>
        <v>0</v>
      </c>
      <c r="BF383" s="161">
        <f>IF(N383="snížená",J383,0)</f>
        <v>0</v>
      </c>
      <c r="BG383" s="161">
        <f>IF(N383="zákl. přenesená",J383,0)</f>
        <v>0</v>
      </c>
      <c r="BH383" s="161">
        <f>IF(N383="sníž. přenesená",J383,0)</f>
        <v>0</v>
      </c>
      <c r="BI383" s="161">
        <f>IF(N383="nulová",J383,0)</f>
        <v>0</v>
      </c>
      <c r="BJ383" s="17" t="s">
        <v>85</v>
      </c>
      <c r="BK383" s="161">
        <f>ROUND(I383*H383,2)</f>
        <v>0</v>
      </c>
      <c r="BL383" s="17" t="s">
        <v>149</v>
      </c>
      <c r="BM383" s="160" t="s">
        <v>618</v>
      </c>
    </row>
    <row r="384" spans="1:65" s="2" customFormat="1" ht="37.9" customHeight="1">
      <c r="A384" s="32"/>
      <c r="B384" s="148"/>
      <c r="C384" s="149" t="s">
        <v>619</v>
      </c>
      <c r="D384" s="149" t="s">
        <v>131</v>
      </c>
      <c r="E384" s="150" t="s">
        <v>620</v>
      </c>
      <c r="F384" s="151" t="s">
        <v>621</v>
      </c>
      <c r="G384" s="152" t="s">
        <v>217</v>
      </c>
      <c r="H384" s="153">
        <v>710</v>
      </c>
      <c r="I384" s="154"/>
      <c r="J384" s="155">
        <f>ROUND(I384*H384,2)</f>
        <v>0</v>
      </c>
      <c r="K384" s="151" t="s">
        <v>135</v>
      </c>
      <c r="L384" s="33"/>
      <c r="M384" s="156" t="s">
        <v>1</v>
      </c>
      <c r="N384" s="157" t="s">
        <v>42</v>
      </c>
      <c r="O384" s="58"/>
      <c r="P384" s="158">
        <f>O384*H384</f>
        <v>0</v>
      </c>
      <c r="Q384" s="158">
        <v>0</v>
      </c>
      <c r="R384" s="158">
        <f>Q384*H384</f>
        <v>0</v>
      </c>
      <c r="S384" s="158">
        <v>0</v>
      </c>
      <c r="T384" s="159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60" t="s">
        <v>149</v>
      </c>
      <c r="AT384" s="160" t="s">
        <v>131</v>
      </c>
      <c r="AU384" s="160" t="s">
        <v>87</v>
      </c>
      <c r="AY384" s="17" t="s">
        <v>128</v>
      </c>
      <c r="BE384" s="161">
        <f>IF(N384="základní",J384,0)</f>
        <v>0</v>
      </c>
      <c r="BF384" s="161">
        <f>IF(N384="snížená",J384,0)</f>
        <v>0</v>
      </c>
      <c r="BG384" s="161">
        <f>IF(N384="zákl. přenesená",J384,0)</f>
        <v>0</v>
      </c>
      <c r="BH384" s="161">
        <f>IF(N384="sníž. přenesená",J384,0)</f>
        <v>0</v>
      </c>
      <c r="BI384" s="161">
        <f>IF(N384="nulová",J384,0)</f>
        <v>0</v>
      </c>
      <c r="BJ384" s="17" t="s">
        <v>85</v>
      </c>
      <c r="BK384" s="161">
        <f>ROUND(I384*H384,2)</f>
        <v>0</v>
      </c>
      <c r="BL384" s="17" t="s">
        <v>149</v>
      </c>
      <c r="BM384" s="160" t="s">
        <v>622</v>
      </c>
    </row>
    <row r="385" spans="1:65" s="2" customFormat="1" ht="16.5" customHeight="1">
      <c r="A385" s="32"/>
      <c r="B385" s="148"/>
      <c r="C385" s="149" t="s">
        <v>623</v>
      </c>
      <c r="D385" s="149" t="s">
        <v>131</v>
      </c>
      <c r="E385" s="150" t="s">
        <v>624</v>
      </c>
      <c r="F385" s="151" t="s">
        <v>625</v>
      </c>
      <c r="G385" s="152" t="s">
        <v>217</v>
      </c>
      <c r="H385" s="153">
        <v>780</v>
      </c>
      <c r="I385" s="154"/>
      <c r="J385" s="155">
        <f>ROUND(I385*H385,2)</f>
        <v>0</v>
      </c>
      <c r="K385" s="151" t="s">
        <v>135</v>
      </c>
      <c r="L385" s="33"/>
      <c r="M385" s="156" t="s">
        <v>1</v>
      </c>
      <c r="N385" s="157" t="s">
        <v>42</v>
      </c>
      <c r="O385" s="58"/>
      <c r="P385" s="158">
        <f>O385*H385</f>
        <v>0</v>
      </c>
      <c r="Q385" s="158">
        <v>0</v>
      </c>
      <c r="R385" s="158">
        <f>Q385*H385</f>
        <v>0</v>
      </c>
      <c r="S385" s="158">
        <v>0</v>
      </c>
      <c r="T385" s="15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60" t="s">
        <v>149</v>
      </c>
      <c r="AT385" s="160" t="s">
        <v>131</v>
      </c>
      <c r="AU385" s="160" t="s">
        <v>87</v>
      </c>
      <c r="AY385" s="17" t="s">
        <v>128</v>
      </c>
      <c r="BE385" s="161">
        <f>IF(N385="základní",J385,0)</f>
        <v>0</v>
      </c>
      <c r="BF385" s="161">
        <f>IF(N385="snížená",J385,0)</f>
        <v>0</v>
      </c>
      <c r="BG385" s="161">
        <f>IF(N385="zákl. přenesená",J385,0)</f>
        <v>0</v>
      </c>
      <c r="BH385" s="161">
        <f>IF(N385="sníž. přenesená",J385,0)</f>
        <v>0</v>
      </c>
      <c r="BI385" s="161">
        <f>IF(N385="nulová",J385,0)</f>
        <v>0</v>
      </c>
      <c r="BJ385" s="17" t="s">
        <v>85</v>
      </c>
      <c r="BK385" s="161">
        <f>ROUND(I385*H385,2)</f>
        <v>0</v>
      </c>
      <c r="BL385" s="17" t="s">
        <v>149</v>
      </c>
      <c r="BM385" s="160" t="s">
        <v>626</v>
      </c>
    </row>
    <row r="386" spans="1:65" s="13" customFormat="1" ht="11.25">
      <c r="B386" s="171"/>
      <c r="D386" s="162" t="s">
        <v>213</v>
      </c>
      <c r="E386" s="172" t="s">
        <v>1</v>
      </c>
      <c r="F386" s="173" t="s">
        <v>627</v>
      </c>
      <c r="H386" s="174">
        <v>780</v>
      </c>
      <c r="I386" s="175"/>
      <c r="L386" s="171"/>
      <c r="M386" s="176"/>
      <c r="N386" s="177"/>
      <c r="O386" s="177"/>
      <c r="P386" s="177"/>
      <c r="Q386" s="177"/>
      <c r="R386" s="177"/>
      <c r="S386" s="177"/>
      <c r="T386" s="178"/>
      <c r="AT386" s="172" t="s">
        <v>213</v>
      </c>
      <c r="AU386" s="172" t="s">
        <v>87</v>
      </c>
      <c r="AV386" s="13" t="s">
        <v>87</v>
      </c>
      <c r="AW386" s="13" t="s">
        <v>32</v>
      </c>
      <c r="AX386" s="13" t="s">
        <v>85</v>
      </c>
      <c r="AY386" s="172" t="s">
        <v>128</v>
      </c>
    </row>
    <row r="387" spans="1:65" s="2" customFormat="1" ht="16.5" customHeight="1">
      <c r="A387" s="32"/>
      <c r="B387" s="148"/>
      <c r="C387" s="187" t="s">
        <v>628</v>
      </c>
      <c r="D387" s="187" t="s">
        <v>225</v>
      </c>
      <c r="E387" s="188" t="s">
        <v>629</v>
      </c>
      <c r="F387" s="189" t="s">
        <v>630</v>
      </c>
      <c r="G387" s="190" t="s">
        <v>217</v>
      </c>
      <c r="H387" s="191">
        <v>819</v>
      </c>
      <c r="I387" s="192"/>
      <c r="J387" s="193">
        <f>ROUND(I387*H387,2)</f>
        <v>0</v>
      </c>
      <c r="K387" s="189" t="s">
        <v>135</v>
      </c>
      <c r="L387" s="194"/>
      <c r="M387" s="195" t="s">
        <v>1</v>
      </c>
      <c r="N387" s="196" t="s">
        <v>42</v>
      </c>
      <c r="O387" s="58"/>
      <c r="P387" s="158">
        <f>O387*H387</f>
        <v>0</v>
      </c>
      <c r="Q387" s="158">
        <v>3.2000000000000002E-3</v>
      </c>
      <c r="R387" s="158">
        <f>Q387*H387</f>
        <v>2.6208</v>
      </c>
      <c r="S387" s="158">
        <v>0</v>
      </c>
      <c r="T387" s="15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60" t="s">
        <v>167</v>
      </c>
      <c r="AT387" s="160" t="s">
        <v>225</v>
      </c>
      <c r="AU387" s="160" t="s">
        <v>87</v>
      </c>
      <c r="AY387" s="17" t="s">
        <v>128</v>
      </c>
      <c r="BE387" s="161">
        <f>IF(N387="základní",J387,0)</f>
        <v>0</v>
      </c>
      <c r="BF387" s="161">
        <f>IF(N387="snížená",J387,0)</f>
        <v>0</v>
      </c>
      <c r="BG387" s="161">
        <f>IF(N387="zákl. přenesená",J387,0)</f>
        <v>0</v>
      </c>
      <c r="BH387" s="161">
        <f>IF(N387="sníž. přenesená",J387,0)</f>
        <v>0</v>
      </c>
      <c r="BI387" s="161">
        <f>IF(N387="nulová",J387,0)</f>
        <v>0</v>
      </c>
      <c r="BJ387" s="17" t="s">
        <v>85</v>
      </c>
      <c r="BK387" s="161">
        <f>ROUND(I387*H387,2)</f>
        <v>0</v>
      </c>
      <c r="BL387" s="17" t="s">
        <v>149</v>
      </c>
      <c r="BM387" s="160" t="s">
        <v>631</v>
      </c>
    </row>
    <row r="388" spans="1:65" s="13" customFormat="1" ht="11.25">
      <c r="B388" s="171"/>
      <c r="D388" s="162" t="s">
        <v>213</v>
      </c>
      <c r="E388" s="172" t="s">
        <v>1</v>
      </c>
      <c r="F388" s="173" t="s">
        <v>632</v>
      </c>
      <c r="H388" s="174">
        <v>819</v>
      </c>
      <c r="I388" s="175"/>
      <c r="L388" s="171"/>
      <c r="M388" s="176"/>
      <c r="N388" s="177"/>
      <c r="O388" s="177"/>
      <c r="P388" s="177"/>
      <c r="Q388" s="177"/>
      <c r="R388" s="177"/>
      <c r="S388" s="177"/>
      <c r="T388" s="178"/>
      <c r="AT388" s="172" t="s">
        <v>213</v>
      </c>
      <c r="AU388" s="172" t="s">
        <v>87</v>
      </c>
      <c r="AV388" s="13" t="s">
        <v>87</v>
      </c>
      <c r="AW388" s="13" t="s">
        <v>32</v>
      </c>
      <c r="AX388" s="13" t="s">
        <v>85</v>
      </c>
      <c r="AY388" s="172" t="s">
        <v>128</v>
      </c>
    </row>
    <row r="389" spans="1:65" s="2" customFormat="1" ht="21.75" customHeight="1">
      <c r="A389" s="32"/>
      <c r="B389" s="148"/>
      <c r="C389" s="149" t="s">
        <v>633</v>
      </c>
      <c r="D389" s="149" t="s">
        <v>131</v>
      </c>
      <c r="E389" s="150" t="s">
        <v>634</v>
      </c>
      <c r="F389" s="151" t="s">
        <v>635</v>
      </c>
      <c r="G389" s="152" t="s">
        <v>217</v>
      </c>
      <c r="H389" s="153">
        <v>780</v>
      </c>
      <c r="I389" s="154"/>
      <c r="J389" s="155">
        <f>ROUND(I389*H389,2)</f>
        <v>0</v>
      </c>
      <c r="K389" s="151" t="s">
        <v>135</v>
      </c>
      <c r="L389" s="33"/>
      <c r="M389" s="156" t="s">
        <v>1</v>
      </c>
      <c r="N389" s="157" t="s">
        <v>42</v>
      </c>
      <c r="O389" s="58"/>
      <c r="P389" s="158">
        <f>O389*H389</f>
        <v>0</v>
      </c>
      <c r="Q389" s="158">
        <v>0</v>
      </c>
      <c r="R389" s="158">
        <f>Q389*H389</f>
        <v>0</v>
      </c>
      <c r="S389" s="158">
        <v>0</v>
      </c>
      <c r="T389" s="159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60" t="s">
        <v>149</v>
      </c>
      <c r="AT389" s="160" t="s">
        <v>131</v>
      </c>
      <c r="AU389" s="160" t="s">
        <v>87</v>
      </c>
      <c r="AY389" s="17" t="s">
        <v>128</v>
      </c>
      <c r="BE389" s="161">
        <f>IF(N389="základní",J389,0)</f>
        <v>0</v>
      </c>
      <c r="BF389" s="161">
        <f>IF(N389="snížená",J389,0)</f>
        <v>0</v>
      </c>
      <c r="BG389" s="161">
        <f>IF(N389="zákl. přenesená",J389,0)</f>
        <v>0</v>
      </c>
      <c r="BH389" s="161">
        <f>IF(N389="sníž. přenesená",J389,0)</f>
        <v>0</v>
      </c>
      <c r="BI389" s="161">
        <f>IF(N389="nulová",J389,0)</f>
        <v>0</v>
      </c>
      <c r="BJ389" s="17" t="s">
        <v>85</v>
      </c>
      <c r="BK389" s="161">
        <f>ROUND(I389*H389,2)</f>
        <v>0</v>
      </c>
      <c r="BL389" s="17" t="s">
        <v>149</v>
      </c>
      <c r="BM389" s="160" t="s">
        <v>636</v>
      </c>
    </row>
    <row r="390" spans="1:65" s="2" customFormat="1" ht="24.2" customHeight="1">
      <c r="A390" s="32"/>
      <c r="B390" s="148"/>
      <c r="C390" s="149" t="s">
        <v>637</v>
      </c>
      <c r="D390" s="149" t="s">
        <v>131</v>
      </c>
      <c r="E390" s="150" t="s">
        <v>638</v>
      </c>
      <c r="F390" s="151" t="s">
        <v>639</v>
      </c>
      <c r="G390" s="152" t="s">
        <v>217</v>
      </c>
      <c r="H390" s="153">
        <v>780</v>
      </c>
      <c r="I390" s="154"/>
      <c r="J390" s="155">
        <f>ROUND(I390*H390,2)</f>
        <v>0</v>
      </c>
      <c r="K390" s="151" t="s">
        <v>135</v>
      </c>
      <c r="L390" s="33"/>
      <c r="M390" s="156" t="s">
        <v>1</v>
      </c>
      <c r="N390" s="157" t="s">
        <v>42</v>
      </c>
      <c r="O390" s="58"/>
      <c r="P390" s="158">
        <f>O390*H390</f>
        <v>0</v>
      </c>
      <c r="Q390" s="158">
        <v>0</v>
      </c>
      <c r="R390" s="158">
        <f>Q390*H390</f>
        <v>0</v>
      </c>
      <c r="S390" s="158">
        <v>0</v>
      </c>
      <c r="T390" s="159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60" t="s">
        <v>149</v>
      </c>
      <c r="AT390" s="160" t="s">
        <v>131</v>
      </c>
      <c r="AU390" s="160" t="s">
        <v>87</v>
      </c>
      <c r="AY390" s="17" t="s">
        <v>128</v>
      </c>
      <c r="BE390" s="161">
        <f>IF(N390="základní",J390,0)</f>
        <v>0</v>
      </c>
      <c r="BF390" s="161">
        <f>IF(N390="snížená",J390,0)</f>
        <v>0</v>
      </c>
      <c r="BG390" s="161">
        <f>IF(N390="zákl. přenesená",J390,0)</f>
        <v>0</v>
      </c>
      <c r="BH390" s="161">
        <f>IF(N390="sníž. přenesená",J390,0)</f>
        <v>0</v>
      </c>
      <c r="BI390" s="161">
        <f>IF(N390="nulová",J390,0)</f>
        <v>0</v>
      </c>
      <c r="BJ390" s="17" t="s">
        <v>85</v>
      </c>
      <c r="BK390" s="161">
        <f>ROUND(I390*H390,2)</f>
        <v>0</v>
      </c>
      <c r="BL390" s="17" t="s">
        <v>149</v>
      </c>
      <c r="BM390" s="160" t="s">
        <v>640</v>
      </c>
    </row>
    <row r="391" spans="1:65" s="2" customFormat="1" ht="24.2" customHeight="1">
      <c r="A391" s="32"/>
      <c r="B391" s="148"/>
      <c r="C391" s="149" t="s">
        <v>641</v>
      </c>
      <c r="D391" s="149" t="s">
        <v>131</v>
      </c>
      <c r="E391" s="150" t="s">
        <v>642</v>
      </c>
      <c r="F391" s="151" t="s">
        <v>643</v>
      </c>
      <c r="G391" s="152" t="s">
        <v>217</v>
      </c>
      <c r="H391" s="153">
        <v>780</v>
      </c>
      <c r="I391" s="154"/>
      <c r="J391" s="155">
        <f>ROUND(I391*H391,2)</f>
        <v>0</v>
      </c>
      <c r="K391" s="151" t="s">
        <v>135</v>
      </c>
      <c r="L391" s="33"/>
      <c r="M391" s="156" t="s">
        <v>1</v>
      </c>
      <c r="N391" s="157" t="s">
        <v>42</v>
      </c>
      <c r="O391" s="58"/>
      <c r="P391" s="158">
        <f>O391*H391</f>
        <v>0</v>
      </c>
      <c r="Q391" s="158">
        <v>0</v>
      </c>
      <c r="R391" s="158">
        <f>Q391*H391</f>
        <v>0</v>
      </c>
      <c r="S391" s="158">
        <v>0</v>
      </c>
      <c r="T391" s="15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60" t="s">
        <v>149</v>
      </c>
      <c r="AT391" s="160" t="s">
        <v>131</v>
      </c>
      <c r="AU391" s="160" t="s">
        <v>87</v>
      </c>
      <c r="AY391" s="17" t="s">
        <v>128</v>
      </c>
      <c r="BE391" s="161">
        <f>IF(N391="základní",J391,0)</f>
        <v>0</v>
      </c>
      <c r="BF391" s="161">
        <f>IF(N391="snížená",J391,0)</f>
        <v>0</v>
      </c>
      <c r="BG391" s="161">
        <f>IF(N391="zákl. přenesená",J391,0)</f>
        <v>0</v>
      </c>
      <c r="BH391" s="161">
        <f>IF(N391="sníž. přenesená",J391,0)</f>
        <v>0</v>
      </c>
      <c r="BI391" s="161">
        <f>IF(N391="nulová",J391,0)</f>
        <v>0</v>
      </c>
      <c r="BJ391" s="17" t="s">
        <v>85</v>
      </c>
      <c r="BK391" s="161">
        <f>ROUND(I391*H391,2)</f>
        <v>0</v>
      </c>
      <c r="BL391" s="17" t="s">
        <v>149</v>
      </c>
      <c r="BM391" s="160" t="s">
        <v>644</v>
      </c>
    </row>
    <row r="392" spans="1:65" s="12" customFormat="1" ht="22.9" customHeight="1">
      <c r="B392" s="135"/>
      <c r="D392" s="136" t="s">
        <v>76</v>
      </c>
      <c r="E392" s="146" t="s">
        <v>645</v>
      </c>
      <c r="F392" s="146" t="s">
        <v>646</v>
      </c>
      <c r="I392" s="138"/>
      <c r="J392" s="147">
        <f>BK392</f>
        <v>0</v>
      </c>
      <c r="L392" s="135"/>
      <c r="M392" s="140"/>
      <c r="N392" s="141"/>
      <c r="O392" s="141"/>
      <c r="P392" s="142">
        <f>SUM(P393:P401)</f>
        <v>0</v>
      </c>
      <c r="Q392" s="141"/>
      <c r="R392" s="142">
        <f>SUM(R393:R401)</f>
        <v>0</v>
      </c>
      <c r="S392" s="141"/>
      <c r="T392" s="143">
        <f>SUM(T393:T401)</f>
        <v>0</v>
      </c>
      <c r="AR392" s="136" t="s">
        <v>85</v>
      </c>
      <c r="AT392" s="144" t="s">
        <v>76</v>
      </c>
      <c r="AU392" s="144" t="s">
        <v>85</v>
      </c>
      <c r="AY392" s="136" t="s">
        <v>128</v>
      </c>
      <c r="BK392" s="145">
        <f>SUM(BK393:BK401)</f>
        <v>0</v>
      </c>
    </row>
    <row r="393" spans="1:65" s="2" customFormat="1" ht="33" customHeight="1">
      <c r="A393" s="32"/>
      <c r="B393" s="148"/>
      <c r="C393" s="149" t="s">
        <v>647</v>
      </c>
      <c r="D393" s="149" t="s">
        <v>131</v>
      </c>
      <c r="E393" s="150" t="s">
        <v>648</v>
      </c>
      <c r="F393" s="151" t="s">
        <v>649</v>
      </c>
      <c r="G393" s="152" t="s">
        <v>650</v>
      </c>
      <c r="H393" s="153">
        <v>80.930999999999997</v>
      </c>
      <c r="I393" s="154"/>
      <c r="J393" s="155">
        <f>ROUND(I393*H393,2)</f>
        <v>0</v>
      </c>
      <c r="K393" s="151" t="s">
        <v>135</v>
      </c>
      <c r="L393" s="33"/>
      <c r="M393" s="156" t="s">
        <v>1</v>
      </c>
      <c r="N393" s="157" t="s">
        <v>42</v>
      </c>
      <c r="O393" s="58"/>
      <c r="P393" s="158">
        <f>O393*H393</f>
        <v>0</v>
      </c>
      <c r="Q393" s="158">
        <v>0</v>
      </c>
      <c r="R393" s="158">
        <f>Q393*H393</f>
        <v>0</v>
      </c>
      <c r="S393" s="158">
        <v>0</v>
      </c>
      <c r="T393" s="159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60" t="s">
        <v>149</v>
      </c>
      <c r="AT393" s="160" t="s">
        <v>131</v>
      </c>
      <c r="AU393" s="160" t="s">
        <v>87</v>
      </c>
      <c r="AY393" s="17" t="s">
        <v>128</v>
      </c>
      <c r="BE393" s="161">
        <f>IF(N393="základní",J393,0)</f>
        <v>0</v>
      </c>
      <c r="BF393" s="161">
        <f>IF(N393="snížená",J393,0)</f>
        <v>0</v>
      </c>
      <c r="BG393" s="161">
        <f>IF(N393="zákl. přenesená",J393,0)</f>
        <v>0</v>
      </c>
      <c r="BH393" s="161">
        <f>IF(N393="sníž. přenesená",J393,0)</f>
        <v>0</v>
      </c>
      <c r="BI393" s="161">
        <f>IF(N393="nulová",J393,0)</f>
        <v>0</v>
      </c>
      <c r="BJ393" s="17" t="s">
        <v>85</v>
      </c>
      <c r="BK393" s="161">
        <f>ROUND(I393*H393,2)</f>
        <v>0</v>
      </c>
      <c r="BL393" s="17" t="s">
        <v>149</v>
      </c>
      <c r="BM393" s="160" t="s">
        <v>651</v>
      </c>
    </row>
    <row r="394" spans="1:65" s="2" customFormat="1" ht="16.5" customHeight="1">
      <c r="A394" s="32"/>
      <c r="B394" s="148"/>
      <c r="C394" s="149" t="s">
        <v>652</v>
      </c>
      <c r="D394" s="149" t="s">
        <v>131</v>
      </c>
      <c r="E394" s="150" t="s">
        <v>653</v>
      </c>
      <c r="F394" s="151" t="s">
        <v>654</v>
      </c>
      <c r="G394" s="152" t="s">
        <v>650</v>
      </c>
      <c r="H394" s="153">
        <v>80.930999999999997</v>
      </c>
      <c r="I394" s="154"/>
      <c r="J394" s="155">
        <f>ROUND(I394*H394,2)</f>
        <v>0</v>
      </c>
      <c r="K394" s="151" t="s">
        <v>135</v>
      </c>
      <c r="L394" s="33"/>
      <c r="M394" s="156" t="s">
        <v>1</v>
      </c>
      <c r="N394" s="157" t="s">
        <v>42</v>
      </c>
      <c r="O394" s="58"/>
      <c r="P394" s="158">
        <f>O394*H394</f>
        <v>0</v>
      </c>
      <c r="Q394" s="158">
        <v>0</v>
      </c>
      <c r="R394" s="158">
        <f>Q394*H394</f>
        <v>0</v>
      </c>
      <c r="S394" s="158">
        <v>0</v>
      </c>
      <c r="T394" s="15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60" t="s">
        <v>149</v>
      </c>
      <c r="AT394" s="160" t="s">
        <v>131</v>
      </c>
      <c r="AU394" s="160" t="s">
        <v>87</v>
      </c>
      <c r="AY394" s="17" t="s">
        <v>128</v>
      </c>
      <c r="BE394" s="161">
        <f>IF(N394="základní",J394,0)</f>
        <v>0</v>
      </c>
      <c r="BF394" s="161">
        <f>IF(N394="snížená",J394,0)</f>
        <v>0</v>
      </c>
      <c r="BG394" s="161">
        <f>IF(N394="zákl. přenesená",J394,0)</f>
        <v>0</v>
      </c>
      <c r="BH394" s="161">
        <f>IF(N394="sníž. přenesená",J394,0)</f>
        <v>0</v>
      </c>
      <c r="BI394" s="161">
        <f>IF(N394="nulová",J394,0)</f>
        <v>0</v>
      </c>
      <c r="BJ394" s="17" t="s">
        <v>85</v>
      </c>
      <c r="BK394" s="161">
        <f>ROUND(I394*H394,2)</f>
        <v>0</v>
      </c>
      <c r="BL394" s="17" t="s">
        <v>149</v>
      </c>
      <c r="BM394" s="160" t="s">
        <v>655</v>
      </c>
    </row>
    <row r="395" spans="1:65" s="2" customFormat="1" ht="24.2" customHeight="1">
      <c r="A395" s="32"/>
      <c r="B395" s="148"/>
      <c r="C395" s="149" t="s">
        <v>656</v>
      </c>
      <c r="D395" s="149" t="s">
        <v>131</v>
      </c>
      <c r="E395" s="150" t="s">
        <v>657</v>
      </c>
      <c r="F395" s="151" t="s">
        <v>658</v>
      </c>
      <c r="G395" s="152" t="s">
        <v>650</v>
      </c>
      <c r="H395" s="153">
        <v>80.930999999999997</v>
      </c>
      <c r="I395" s="154"/>
      <c r="J395" s="155">
        <f>ROUND(I395*H395,2)</f>
        <v>0</v>
      </c>
      <c r="K395" s="151" t="s">
        <v>135</v>
      </c>
      <c r="L395" s="33"/>
      <c r="M395" s="156" t="s">
        <v>1</v>
      </c>
      <c r="N395" s="157" t="s">
        <v>42</v>
      </c>
      <c r="O395" s="58"/>
      <c r="P395" s="158">
        <f>O395*H395</f>
        <v>0</v>
      </c>
      <c r="Q395" s="158">
        <v>0</v>
      </c>
      <c r="R395" s="158">
        <f>Q395*H395</f>
        <v>0</v>
      </c>
      <c r="S395" s="158">
        <v>0</v>
      </c>
      <c r="T395" s="159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60" t="s">
        <v>149</v>
      </c>
      <c r="AT395" s="160" t="s">
        <v>131</v>
      </c>
      <c r="AU395" s="160" t="s">
        <v>87</v>
      </c>
      <c r="AY395" s="17" t="s">
        <v>128</v>
      </c>
      <c r="BE395" s="161">
        <f>IF(N395="základní",J395,0)</f>
        <v>0</v>
      </c>
      <c r="BF395" s="161">
        <f>IF(N395="snížená",J395,0)</f>
        <v>0</v>
      </c>
      <c r="BG395" s="161">
        <f>IF(N395="zákl. přenesená",J395,0)</f>
        <v>0</v>
      </c>
      <c r="BH395" s="161">
        <f>IF(N395="sníž. přenesená",J395,0)</f>
        <v>0</v>
      </c>
      <c r="BI395" s="161">
        <f>IF(N395="nulová",J395,0)</f>
        <v>0</v>
      </c>
      <c r="BJ395" s="17" t="s">
        <v>85</v>
      </c>
      <c r="BK395" s="161">
        <f>ROUND(I395*H395,2)</f>
        <v>0</v>
      </c>
      <c r="BL395" s="17" t="s">
        <v>149</v>
      </c>
      <c r="BM395" s="160" t="s">
        <v>659</v>
      </c>
    </row>
    <row r="396" spans="1:65" s="2" customFormat="1" ht="24.2" customHeight="1">
      <c r="A396" s="32"/>
      <c r="B396" s="148"/>
      <c r="C396" s="149" t="s">
        <v>660</v>
      </c>
      <c r="D396" s="149" t="s">
        <v>131</v>
      </c>
      <c r="E396" s="150" t="s">
        <v>661</v>
      </c>
      <c r="F396" s="151" t="s">
        <v>662</v>
      </c>
      <c r="G396" s="152" t="s">
        <v>650</v>
      </c>
      <c r="H396" s="153">
        <v>2346.9989999999998</v>
      </c>
      <c r="I396" s="154"/>
      <c r="J396" s="155">
        <f>ROUND(I396*H396,2)</f>
        <v>0</v>
      </c>
      <c r="K396" s="151" t="s">
        <v>135</v>
      </c>
      <c r="L396" s="33"/>
      <c r="M396" s="156" t="s">
        <v>1</v>
      </c>
      <c r="N396" s="157" t="s">
        <v>42</v>
      </c>
      <c r="O396" s="58"/>
      <c r="P396" s="158">
        <f>O396*H396</f>
        <v>0</v>
      </c>
      <c r="Q396" s="158">
        <v>0</v>
      </c>
      <c r="R396" s="158">
        <f>Q396*H396</f>
        <v>0</v>
      </c>
      <c r="S396" s="158">
        <v>0</v>
      </c>
      <c r="T396" s="159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60" t="s">
        <v>149</v>
      </c>
      <c r="AT396" s="160" t="s">
        <v>131</v>
      </c>
      <c r="AU396" s="160" t="s">
        <v>87</v>
      </c>
      <c r="AY396" s="17" t="s">
        <v>128</v>
      </c>
      <c r="BE396" s="161">
        <f>IF(N396="základní",J396,0)</f>
        <v>0</v>
      </c>
      <c r="BF396" s="161">
        <f>IF(N396="snížená",J396,0)</f>
        <v>0</v>
      </c>
      <c r="BG396" s="161">
        <f>IF(N396="zákl. přenesená",J396,0)</f>
        <v>0</v>
      </c>
      <c r="BH396" s="161">
        <f>IF(N396="sníž. přenesená",J396,0)</f>
        <v>0</v>
      </c>
      <c r="BI396" s="161">
        <f>IF(N396="nulová",J396,0)</f>
        <v>0</v>
      </c>
      <c r="BJ396" s="17" t="s">
        <v>85</v>
      </c>
      <c r="BK396" s="161">
        <f>ROUND(I396*H396,2)</f>
        <v>0</v>
      </c>
      <c r="BL396" s="17" t="s">
        <v>149</v>
      </c>
      <c r="BM396" s="160" t="s">
        <v>663</v>
      </c>
    </row>
    <row r="397" spans="1:65" s="13" customFormat="1" ht="11.25">
      <c r="B397" s="171"/>
      <c r="D397" s="162" t="s">
        <v>213</v>
      </c>
      <c r="E397" s="172" t="s">
        <v>1</v>
      </c>
      <c r="F397" s="173" t="s">
        <v>664</v>
      </c>
      <c r="H397" s="174">
        <v>2346.9989999999998</v>
      </c>
      <c r="I397" s="175"/>
      <c r="L397" s="171"/>
      <c r="M397" s="176"/>
      <c r="N397" s="177"/>
      <c r="O397" s="177"/>
      <c r="P397" s="177"/>
      <c r="Q397" s="177"/>
      <c r="R397" s="177"/>
      <c r="S397" s="177"/>
      <c r="T397" s="178"/>
      <c r="AT397" s="172" t="s">
        <v>213</v>
      </c>
      <c r="AU397" s="172" t="s">
        <v>87</v>
      </c>
      <c r="AV397" s="13" t="s">
        <v>87</v>
      </c>
      <c r="AW397" s="13" t="s">
        <v>32</v>
      </c>
      <c r="AX397" s="13" t="s">
        <v>85</v>
      </c>
      <c r="AY397" s="172" t="s">
        <v>128</v>
      </c>
    </row>
    <row r="398" spans="1:65" s="2" customFormat="1" ht="33" customHeight="1">
      <c r="A398" s="32"/>
      <c r="B398" s="148"/>
      <c r="C398" s="149" t="s">
        <v>665</v>
      </c>
      <c r="D398" s="149" t="s">
        <v>131</v>
      </c>
      <c r="E398" s="150" t="s">
        <v>666</v>
      </c>
      <c r="F398" s="151" t="s">
        <v>667</v>
      </c>
      <c r="G398" s="152" t="s">
        <v>650</v>
      </c>
      <c r="H398" s="153">
        <v>24.279</v>
      </c>
      <c r="I398" s="154"/>
      <c r="J398" s="155">
        <f>ROUND(I398*H398,2)</f>
        <v>0</v>
      </c>
      <c r="K398" s="151" t="s">
        <v>135</v>
      </c>
      <c r="L398" s="33"/>
      <c r="M398" s="156" t="s">
        <v>1</v>
      </c>
      <c r="N398" s="157" t="s">
        <v>42</v>
      </c>
      <c r="O398" s="58"/>
      <c r="P398" s="158">
        <f>O398*H398</f>
        <v>0</v>
      </c>
      <c r="Q398" s="158">
        <v>0</v>
      </c>
      <c r="R398" s="158">
        <f>Q398*H398</f>
        <v>0</v>
      </c>
      <c r="S398" s="158">
        <v>0</v>
      </c>
      <c r="T398" s="159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60" t="s">
        <v>149</v>
      </c>
      <c r="AT398" s="160" t="s">
        <v>131</v>
      </c>
      <c r="AU398" s="160" t="s">
        <v>87</v>
      </c>
      <c r="AY398" s="17" t="s">
        <v>128</v>
      </c>
      <c r="BE398" s="161">
        <f>IF(N398="základní",J398,0)</f>
        <v>0</v>
      </c>
      <c r="BF398" s="161">
        <f>IF(N398="snížená",J398,0)</f>
        <v>0</v>
      </c>
      <c r="BG398" s="161">
        <f>IF(N398="zákl. přenesená",J398,0)</f>
        <v>0</v>
      </c>
      <c r="BH398" s="161">
        <f>IF(N398="sníž. přenesená",J398,0)</f>
        <v>0</v>
      </c>
      <c r="BI398" s="161">
        <f>IF(N398="nulová",J398,0)</f>
        <v>0</v>
      </c>
      <c r="BJ398" s="17" t="s">
        <v>85</v>
      </c>
      <c r="BK398" s="161">
        <f>ROUND(I398*H398,2)</f>
        <v>0</v>
      </c>
      <c r="BL398" s="17" t="s">
        <v>149</v>
      </c>
      <c r="BM398" s="160" t="s">
        <v>668</v>
      </c>
    </row>
    <row r="399" spans="1:65" s="13" customFormat="1" ht="11.25">
      <c r="B399" s="171"/>
      <c r="D399" s="162" t="s">
        <v>213</v>
      </c>
      <c r="E399" s="172" t="s">
        <v>1</v>
      </c>
      <c r="F399" s="173" t="s">
        <v>669</v>
      </c>
      <c r="H399" s="174">
        <v>24.279</v>
      </c>
      <c r="I399" s="175"/>
      <c r="L399" s="171"/>
      <c r="M399" s="176"/>
      <c r="N399" s="177"/>
      <c r="O399" s="177"/>
      <c r="P399" s="177"/>
      <c r="Q399" s="177"/>
      <c r="R399" s="177"/>
      <c r="S399" s="177"/>
      <c r="T399" s="178"/>
      <c r="AT399" s="172" t="s">
        <v>213</v>
      </c>
      <c r="AU399" s="172" t="s">
        <v>87</v>
      </c>
      <c r="AV399" s="13" t="s">
        <v>87</v>
      </c>
      <c r="AW399" s="13" t="s">
        <v>32</v>
      </c>
      <c r="AX399" s="13" t="s">
        <v>85</v>
      </c>
      <c r="AY399" s="172" t="s">
        <v>128</v>
      </c>
    </row>
    <row r="400" spans="1:65" s="2" customFormat="1" ht="44.25" customHeight="1">
      <c r="A400" s="32"/>
      <c r="B400" s="148"/>
      <c r="C400" s="149" t="s">
        <v>670</v>
      </c>
      <c r="D400" s="149" t="s">
        <v>131</v>
      </c>
      <c r="E400" s="150" t="s">
        <v>671</v>
      </c>
      <c r="F400" s="151" t="s">
        <v>672</v>
      </c>
      <c r="G400" s="152" t="s">
        <v>650</v>
      </c>
      <c r="H400" s="153">
        <v>56.652000000000001</v>
      </c>
      <c r="I400" s="154"/>
      <c r="J400" s="155">
        <f>ROUND(I400*H400,2)</f>
        <v>0</v>
      </c>
      <c r="K400" s="151" t="s">
        <v>135</v>
      </c>
      <c r="L400" s="33"/>
      <c r="M400" s="156" t="s">
        <v>1</v>
      </c>
      <c r="N400" s="157" t="s">
        <v>42</v>
      </c>
      <c r="O400" s="58"/>
      <c r="P400" s="158">
        <f>O400*H400</f>
        <v>0</v>
      </c>
      <c r="Q400" s="158">
        <v>0</v>
      </c>
      <c r="R400" s="158">
        <f>Q400*H400</f>
        <v>0</v>
      </c>
      <c r="S400" s="158">
        <v>0</v>
      </c>
      <c r="T400" s="159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60" t="s">
        <v>149</v>
      </c>
      <c r="AT400" s="160" t="s">
        <v>131</v>
      </c>
      <c r="AU400" s="160" t="s">
        <v>87</v>
      </c>
      <c r="AY400" s="17" t="s">
        <v>128</v>
      </c>
      <c r="BE400" s="161">
        <f>IF(N400="základní",J400,0)</f>
        <v>0</v>
      </c>
      <c r="BF400" s="161">
        <f>IF(N400="snížená",J400,0)</f>
        <v>0</v>
      </c>
      <c r="BG400" s="161">
        <f>IF(N400="zákl. přenesená",J400,0)</f>
        <v>0</v>
      </c>
      <c r="BH400" s="161">
        <f>IF(N400="sníž. přenesená",J400,0)</f>
        <v>0</v>
      </c>
      <c r="BI400" s="161">
        <f>IF(N400="nulová",J400,0)</f>
        <v>0</v>
      </c>
      <c r="BJ400" s="17" t="s">
        <v>85</v>
      </c>
      <c r="BK400" s="161">
        <f>ROUND(I400*H400,2)</f>
        <v>0</v>
      </c>
      <c r="BL400" s="17" t="s">
        <v>149</v>
      </c>
      <c r="BM400" s="160" t="s">
        <v>673</v>
      </c>
    </row>
    <row r="401" spans="1:65" s="13" customFormat="1" ht="11.25">
      <c r="B401" s="171"/>
      <c r="D401" s="162" t="s">
        <v>213</v>
      </c>
      <c r="E401" s="172" t="s">
        <v>1</v>
      </c>
      <c r="F401" s="173" t="s">
        <v>674</v>
      </c>
      <c r="H401" s="174">
        <v>56.652000000000001</v>
      </c>
      <c r="I401" s="175"/>
      <c r="L401" s="171"/>
      <c r="M401" s="176"/>
      <c r="N401" s="177"/>
      <c r="O401" s="177"/>
      <c r="P401" s="177"/>
      <c r="Q401" s="177"/>
      <c r="R401" s="177"/>
      <c r="S401" s="177"/>
      <c r="T401" s="178"/>
      <c r="AT401" s="172" t="s">
        <v>213</v>
      </c>
      <c r="AU401" s="172" t="s">
        <v>87</v>
      </c>
      <c r="AV401" s="13" t="s">
        <v>87</v>
      </c>
      <c r="AW401" s="13" t="s">
        <v>32</v>
      </c>
      <c r="AX401" s="13" t="s">
        <v>85</v>
      </c>
      <c r="AY401" s="172" t="s">
        <v>128</v>
      </c>
    </row>
    <row r="402" spans="1:65" s="12" customFormat="1" ht="22.9" customHeight="1">
      <c r="B402" s="135"/>
      <c r="D402" s="136" t="s">
        <v>76</v>
      </c>
      <c r="E402" s="146" t="s">
        <v>675</v>
      </c>
      <c r="F402" s="146" t="s">
        <v>676</v>
      </c>
      <c r="I402" s="138"/>
      <c r="J402" s="147">
        <f>BK402</f>
        <v>0</v>
      </c>
      <c r="L402" s="135"/>
      <c r="M402" s="140"/>
      <c r="N402" s="141"/>
      <c r="O402" s="141"/>
      <c r="P402" s="142">
        <f>P403</f>
        <v>0</v>
      </c>
      <c r="Q402" s="141"/>
      <c r="R402" s="142">
        <f>R403</f>
        <v>0</v>
      </c>
      <c r="S402" s="141"/>
      <c r="T402" s="143">
        <f>T403</f>
        <v>0</v>
      </c>
      <c r="AR402" s="136" t="s">
        <v>85</v>
      </c>
      <c r="AT402" s="144" t="s">
        <v>76</v>
      </c>
      <c r="AU402" s="144" t="s">
        <v>85</v>
      </c>
      <c r="AY402" s="136" t="s">
        <v>128</v>
      </c>
      <c r="BK402" s="145">
        <f>BK403</f>
        <v>0</v>
      </c>
    </row>
    <row r="403" spans="1:65" s="2" customFormat="1" ht="24.2" customHeight="1">
      <c r="A403" s="32"/>
      <c r="B403" s="148"/>
      <c r="C403" s="149" t="s">
        <v>677</v>
      </c>
      <c r="D403" s="149" t="s">
        <v>131</v>
      </c>
      <c r="E403" s="150" t="s">
        <v>678</v>
      </c>
      <c r="F403" s="151" t="s">
        <v>679</v>
      </c>
      <c r="G403" s="152" t="s">
        <v>650</v>
      </c>
      <c r="H403" s="153">
        <v>84.936999999999998</v>
      </c>
      <c r="I403" s="154"/>
      <c r="J403" s="155">
        <f>ROUND(I403*H403,2)</f>
        <v>0</v>
      </c>
      <c r="K403" s="151" t="s">
        <v>135</v>
      </c>
      <c r="L403" s="33"/>
      <c r="M403" s="156" t="s">
        <v>1</v>
      </c>
      <c r="N403" s="157" t="s">
        <v>42</v>
      </c>
      <c r="O403" s="58"/>
      <c r="P403" s="158">
        <f>O403*H403</f>
        <v>0</v>
      </c>
      <c r="Q403" s="158">
        <v>0</v>
      </c>
      <c r="R403" s="158">
        <f>Q403*H403</f>
        <v>0</v>
      </c>
      <c r="S403" s="158">
        <v>0</v>
      </c>
      <c r="T403" s="159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60" t="s">
        <v>149</v>
      </c>
      <c r="AT403" s="160" t="s">
        <v>131</v>
      </c>
      <c r="AU403" s="160" t="s">
        <v>87</v>
      </c>
      <c r="AY403" s="17" t="s">
        <v>128</v>
      </c>
      <c r="BE403" s="161">
        <f>IF(N403="základní",J403,0)</f>
        <v>0</v>
      </c>
      <c r="BF403" s="161">
        <f>IF(N403="snížená",J403,0)</f>
        <v>0</v>
      </c>
      <c r="BG403" s="161">
        <f>IF(N403="zákl. přenesená",J403,0)</f>
        <v>0</v>
      </c>
      <c r="BH403" s="161">
        <f>IF(N403="sníž. přenesená",J403,0)</f>
        <v>0</v>
      </c>
      <c r="BI403" s="161">
        <f>IF(N403="nulová",J403,0)</f>
        <v>0</v>
      </c>
      <c r="BJ403" s="17" t="s">
        <v>85</v>
      </c>
      <c r="BK403" s="161">
        <f>ROUND(I403*H403,2)</f>
        <v>0</v>
      </c>
      <c r="BL403" s="17" t="s">
        <v>149</v>
      </c>
      <c r="BM403" s="160" t="s">
        <v>680</v>
      </c>
    </row>
    <row r="404" spans="1:65" s="12" customFormat="1" ht="25.9" customHeight="1">
      <c r="B404" s="135"/>
      <c r="D404" s="136" t="s">
        <v>76</v>
      </c>
      <c r="E404" s="137" t="s">
        <v>681</v>
      </c>
      <c r="F404" s="137" t="s">
        <v>682</v>
      </c>
      <c r="I404" s="138"/>
      <c r="J404" s="139">
        <f>BK404</f>
        <v>0</v>
      </c>
      <c r="L404" s="135"/>
      <c r="M404" s="140"/>
      <c r="N404" s="141"/>
      <c r="O404" s="141"/>
      <c r="P404" s="142">
        <f>P405+P410+P430+P461+P473+P546+P568+P576+P584+P611+P645+P685+P697+P715</f>
        <v>0</v>
      </c>
      <c r="Q404" s="141"/>
      <c r="R404" s="142">
        <f>R405+R410+R430+R461+R473+R546+R568+R576+R584+R611+R645+R685+R697+R715</f>
        <v>39.929923089999996</v>
      </c>
      <c r="S404" s="141"/>
      <c r="T404" s="143">
        <f>T405+T410+T430+T461+T473+T546+T568+T576+T584+T611+T645+T685+T697+T715</f>
        <v>41.556685400000013</v>
      </c>
      <c r="AR404" s="136" t="s">
        <v>87</v>
      </c>
      <c r="AT404" s="144" t="s">
        <v>76</v>
      </c>
      <c r="AU404" s="144" t="s">
        <v>77</v>
      </c>
      <c r="AY404" s="136" t="s">
        <v>128</v>
      </c>
      <c r="BK404" s="145">
        <f>BK405+BK410+BK430+BK461+BK473+BK546+BK568+BK576+BK584+BK611+BK645+BK685+BK697+BK715</f>
        <v>0</v>
      </c>
    </row>
    <row r="405" spans="1:65" s="12" customFormat="1" ht="22.9" customHeight="1">
      <c r="B405" s="135"/>
      <c r="D405" s="136" t="s">
        <v>76</v>
      </c>
      <c r="E405" s="146" t="s">
        <v>683</v>
      </c>
      <c r="F405" s="146" t="s">
        <v>684</v>
      </c>
      <c r="I405" s="138"/>
      <c r="J405" s="147">
        <f>BK405</f>
        <v>0</v>
      </c>
      <c r="L405" s="135"/>
      <c r="M405" s="140"/>
      <c r="N405" s="141"/>
      <c r="O405" s="141"/>
      <c r="P405" s="142">
        <f>SUM(P406:P409)</f>
        <v>0</v>
      </c>
      <c r="Q405" s="141"/>
      <c r="R405" s="142">
        <f>SUM(R406:R409)</f>
        <v>3.0000000000000001E-3</v>
      </c>
      <c r="S405" s="141"/>
      <c r="T405" s="143">
        <f>SUM(T406:T409)</f>
        <v>0</v>
      </c>
      <c r="AR405" s="136" t="s">
        <v>87</v>
      </c>
      <c r="AT405" s="144" t="s">
        <v>76</v>
      </c>
      <c r="AU405" s="144" t="s">
        <v>85</v>
      </c>
      <c r="AY405" s="136" t="s">
        <v>128</v>
      </c>
      <c r="BK405" s="145">
        <f>SUM(BK406:BK409)</f>
        <v>0</v>
      </c>
    </row>
    <row r="406" spans="1:65" s="2" customFormat="1" ht="24.2" customHeight="1">
      <c r="A406" s="32"/>
      <c r="B406" s="148"/>
      <c r="C406" s="149" t="s">
        <v>592</v>
      </c>
      <c r="D406" s="149" t="s">
        <v>131</v>
      </c>
      <c r="E406" s="150" t="s">
        <v>685</v>
      </c>
      <c r="F406" s="151" t="s">
        <v>686</v>
      </c>
      <c r="G406" s="152" t="s">
        <v>217</v>
      </c>
      <c r="H406" s="153">
        <v>1</v>
      </c>
      <c r="I406" s="154"/>
      <c r="J406" s="155">
        <f>ROUND(I406*H406,2)</f>
        <v>0</v>
      </c>
      <c r="K406" s="151" t="s">
        <v>1</v>
      </c>
      <c r="L406" s="33"/>
      <c r="M406" s="156" t="s">
        <v>1</v>
      </c>
      <c r="N406" s="157" t="s">
        <v>42</v>
      </c>
      <c r="O406" s="58"/>
      <c r="P406" s="158">
        <f>O406*H406</f>
        <v>0</v>
      </c>
      <c r="Q406" s="158">
        <v>3.0000000000000001E-3</v>
      </c>
      <c r="R406" s="158">
        <f>Q406*H406</f>
        <v>3.0000000000000001E-3</v>
      </c>
      <c r="S406" s="158">
        <v>0</v>
      </c>
      <c r="T406" s="159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60" t="s">
        <v>280</v>
      </c>
      <c r="AT406" s="160" t="s">
        <v>131</v>
      </c>
      <c r="AU406" s="160" t="s">
        <v>87</v>
      </c>
      <c r="AY406" s="17" t="s">
        <v>128</v>
      </c>
      <c r="BE406" s="161">
        <f>IF(N406="základní",J406,0)</f>
        <v>0</v>
      </c>
      <c r="BF406" s="161">
        <f>IF(N406="snížená",J406,0)</f>
        <v>0</v>
      </c>
      <c r="BG406" s="161">
        <f>IF(N406="zákl. přenesená",J406,0)</f>
        <v>0</v>
      </c>
      <c r="BH406" s="161">
        <f>IF(N406="sníž. přenesená",J406,0)</f>
        <v>0</v>
      </c>
      <c r="BI406" s="161">
        <f>IF(N406="nulová",J406,0)</f>
        <v>0</v>
      </c>
      <c r="BJ406" s="17" t="s">
        <v>85</v>
      </c>
      <c r="BK406" s="161">
        <f>ROUND(I406*H406,2)</f>
        <v>0</v>
      </c>
      <c r="BL406" s="17" t="s">
        <v>280</v>
      </c>
      <c r="BM406" s="160" t="s">
        <v>687</v>
      </c>
    </row>
    <row r="407" spans="1:65" s="13" customFormat="1" ht="11.25">
      <c r="B407" s="171"/>
      <c r="D407" s="162" t="s">
        <v>213</v>
      </c>
      <c r="E407" s="172" t="s">
        <v>1</v>
      </c>
      <c r="F407" s="173" t="s">
        <v>688</v>
      </c>
      <c r="H407" s="174">
        <v>1</v>
      </c>
      <c r="I407" s="175"/>
      <c r="L407" s="171"/>
      <c r="M407" s="176"/>
      <c r="N407" s="177"/>
      <c r="O407" s="177"/>
      <c r="P407" s="177"/>
      <c r="Q407" s="177"/>
      <c r="R407" s="177"/>
      <c r="S407" s="177"/>
      <c r="T407" s="178"/>
      <c r="AT407" s="172" t="s">
        <v>213</v>
      </c>
      <c r="AU407" s="172" t="s">
        <v>87</v>
      </c>
      <c r="AV407" s="13" t="s">
        <v>87</v>
      </c>
      <c r="AW407" s="13" t="s">
        <v>32</v>
      </c>
      <c r="AX407" s="13" t="s">
        <v>85</v>
      </c>
      <c r="AY407" s="172" t="s">
        <v>128</v>
      </c>
    </row>
    <row r="408" spans="1:65" s="2" customFormat="1" ht="33" customHeight="1">
      <c r="A408" s="32"/>
      <c r="B408" s="148"/>
      <c r="C408" s="149" t="s">
        <v>689</v>
      </c>
      <c r="D408" s="149" t="s">
        <v>131</v>
      </c>
      <c r="E408" s="150" t="s">
        <v>690</v>
      </c>
      <c r="F408" s="151" t="s">
        <v>691</v>
      </c>
      <c r="G408" s="152" t="s">
        <v>650</v>
      </c>
      <c r="H408" s="153">
        <v>3.0000000000000001E-3</v>
      </c>
      <c r="I408" s="154"/>
      <c r="J408" s="155">
        <f>ROUND(I408*H408,2)</f>
        <v>0</v>
      </c>
      <c r="K408" s="151" t="s">
        <v>135</v>
      </c>
      <c r="L408" s="33"/>
      <c r="M408" s="156" t="s">
        <v>1</v>
      </c>
      <c r="N408" s="157" t="s">
        <v>42</v>
      </c>
      <c r="O408" s="58"/>
      <c r="P408" s="158">
        <f>O408*H408</f>
        <v>0</v>
      </c>
      <c r="Q408" s="158">
        <v>0</v>
      </c>
      <c r="R408" s="158">
        <f>Q408*H408</f>
        <v>0</v>
      </c>
      <c r="S408" s="158">
        <v>0</v>
      </c>
      <c r="T408" s="15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60" t="s">
        <v>280</v>
      </c>
      <c r="AT408" s="160" t="s">
        <v>131</v>
      </c>
      <c r="AU408" s="160" t="s">
        <v>87</v>
      </c>
      <c r="AY408" s="17" t="s">
        <v>128</v>
      </c>
      <c r="BE408" s="161">
        <f>IF(N408="základní",J408,0)</f>
        <v>0</v>
      </c>
      <c r="BF408" s="161">
        <f>IF(N408="snížená",J408,0)</f>
        <v>0</v>
      </c>
      <c r="BG408" s="161">
        <f>IF(N408="zákl. přenesená",J408,0)</f>
        <v>0</v>
      </c>
      <c r="BH408" s="161">
        <f>IF(N408="sníž. přenesená",J408,0)</f>
        <v>0</v>
      </c>
      <c r="BI408" s="161">
        <f>IF(N408="nulová",J408,0)</f>
        <v>0</v>
      </c>
      <c r="BJ408" s="17" t="s">
        <v>85</v>
      </c>
      <c r="BK408" s="161">
        <f>ROUND(I408*H408,2)</f>
        <v>0</v>
      </c>
      <c r="BL408" s="17" t="s">
        <v>280</v>
      </c>
      <c r="BM408" s="160" t="s">
        <v>692</v>
      </c>
    </row>
    <row r="409" spans="1:65" s="2" customFormat="1" ht="24.2" customHeight="1">
      <c r="A409" s="32"/>
      <c r="B409" s="148"/>
      <c r="C409" s="149" t="s">
        <v>693</v>
      </c>
      <c r="D409" s="149" t="s">
        <v>131</v>
      </c>
      <c r="E409" s="150" t="s">
        <v>694</v>
      </c>
      <c r="F409" s="151" t="s">
        <v>695</v>
      </c>
      <c r="G409" s="152" t="s">
        <v>650</v>
      </c>
      <c r="H409" s="153">
        <v>3.0000000000000001E-3</v>
      </c>
      <c r="I409" s="154"/>
      <c r="J409" s="155">
        <f>ROUND(I409*H409,2)</f>
        <v>0</v>
      </c>
      <c r="K409" s="151" t="s">
        <v>1</v>
      </c>
      <c r="L409" s="33"/>
      <c r="M409" s="156" t="s">
        <v>1</v>
      </c>
      <c r="N409" s="157" t="s">
        <v>42</v>
      </c>
      <c r="O409" s="58"/>
      <c r="P409" s="158">
        <f>O409*H409</f>
        <v>0</v>
      </c>
      <c r="Q409" s="158">
        <v>0</v>
      </c>
      <c r="R409" s="158">
        <f>Q409*H409</f>
        <v>0</v>
      </c>
      <c r="S409" s="158">
        <v>0</v>
      </c>
      <c r="T409" s="159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60" t="s">
        <v>280</v>
      </c>
      <c r="AT409" s="160" t="s">
        <v>131</v>
      </c>
      <c r="AU409" s="160" t="s">
        <v>87</v>
      </c>
      <c r="AY409" s="17" t="s">
        <v>128</v>
      </c>
      <c r="BE409" s="161">
        <f>IF(N409="základní",J409,0)</f>
        <v>0</v>
      </c>
      <c r="BF409" s="161">
        <f>IF(N409="snížená",J409,0)</f>
        <v>0</v>
      </c>
      <c r="BG409" s="161">
        <f>IF(N409="zákl. přenesená",J409,0)</f>
        <v>0</v>
      </c>
      <c r="BH409" s="161">
        <f>IF(N409="sníž. přenesená",J409,0)</f>
        <v>0</v>
      </c>
      <c r="BI409" s="161">
        <f>IF(N409="nulová",J409,0)</f>
        <v>0</v>
      </c>
      <c r="BJ409" s="17" t="s">
        <v>85</v>
      </c>
      <c r="BK409" s="161">
        <f>ROUND(I409*H409,2)</f>
        <v>0</v>
      </c>
      <c r="BL409" s="17" t="s">
        <v>280</v>
      </c>
      <c r="BM409" s="160" t="s">
        <v>696</v>
      </c>
    </row>
    <row r="410" spans="1:65" s="12" customFormat="1" ht="22.9" customHeight="1">
      <c r="B410" s="135"/>
      <c r="D410" s="136" t="s">
        <v>76</v>
      </c>
      <c r="E410" s="146" t="s">
        <v>697</v>
      </c>
      <c r="F410" s="146" t="s">
        <v>698</v>
      </c>
      <c r="I410" s="138"/>
      <c r="J410" s="147">
        <f>BK410</f>
        <v>0</v>
      </c>
      <c r="L410" s="135"/>
      <c r="M410" s="140"/>
      <c r="N410" s="141"/>
      <c r="O410" s="141"/>
      <c r="P410" s="142">
        <f>SUM(P411:P429)</f>
        <v>0</v>
      </c>
      <c r="Q410" s="141"/>
      <c r="R410" s="142">
        <f>SUM(R411:R429)</f>
        <v>8.2022000000000013</v>
      </c>
      <c r="S410" s="141"/>
      <c r="T410" s="143">
        <f>SUM(T411:T429)</f>
        <v>39.900000000000006</v>
      </c>
      <c r="AR410" s="136" t="s">
        <v>87</v>
      </c>
      <c r="AT410" s="144" t="s">
        <v>76</v>
      </c>
      <c r="AU410" s="144" t="s">
        <v>85</v>
      </c>
      <c r="AY410" s="136" t="s">
        <v>128</v>
      </c>
      <c r="BK410" s="145">
        <f>SUM(BK411:BK429)</f>
        <v>0</v>
      </c>
    </row>
    <row r="411" spans="1:65" s="2" customFormat="1" ht="24.2" customHeight="1">
      <c r="A411" s="32"/>
      <c r="B411" s="148"/>
      <c r="C411" s="149" t="s">
        <v>699</v>
      </c>
      <c r="D411" s="149" t="s">
        <v>131</v>
      </c>
      <c r="E411" s="150" t="s">
        <v>700</v>
      </c>
      <c r="F411" s="151" t="s">
        <v>701</v>
      </c>
      <c r="G411" s="152" t="s">
        <v>217</v>
      </c>
      <c r="H411" s="153">
        <v>475</v>
      </c>
      <c r="I411" s="154"/>
      <c r="J411" s="155">
        <f>ROUND(I411*H411,2)</f>
        <v>0</v>
      </c>
      <c r="K411" s="151" t="s">
        <v>135</v>
      </c>
      <c r="L411" s="33"/>
      <c r="M411" s="156" t="s">
        <v>1</v>
      </c>
      <c r="N411" s="157" t="s">
        <v>42</v>
      </c>
      <c r="O411" s="58"/>
      <c r="P411" s="158">
        <f>O411*H411</f>
        <v>0</v>
      </c>
      <c r="Q411" s="158">
        <v>0</v>
      </c>
      <c r="R411" s="158">
        <f>Q411*H411</f>
        <v>0</v>
      </c>
      <c r="S411" s="158">
        <v>8.4000000000000005E-2</v>
      </c>
      <c r="T411" s="159">
        <f>S411*H411</f>
        <v>39.900000000000006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60" t="s">
        <v>280</v>
      </c>
      <c r="AT411" s="160" t="s">
        <v>131</v>
      </c>
      <c r="AU411" s="160" t="s">
        <v>87</v>
      </c>
      <c r="AY411" s="17" t="s">
        <v>128</v>
      </c>
      <c r="BE411" s="161">
        <f>IF(N411="základní",J411,0)</f>
        <v>0</v>
      </c>
      <c r="BF411" s="161">
        <f>IF(N411="snížená",J411,0)</f>
        <v>0</v>
      </c>
      <c r="BG411" s="161">
        <f>IF(N411="zákl. přenesená",J411,0)</f>
        <v>0</v>
      </c>
      <c r="BH411" s="161">
        <f>IF(N411="sníž. přenesená",J411,0)</f>
        <v>0</v>
      </c>
      <c r="BI411" s="161">
        <f>IF(N411="nulová",J411,0)</f>
        <v>0</v>
      </c>
      <c r="BJ411" s="17" t="s">
        <v>85</v>
      </c>
      <c r="BK411" s="161">
        <f>ROUND(I411*H411,2)</f>
        <v>0</v>
      </c>
      <c r="BL411" s="17" t="s">
        <v>280</v>
      </c>
      <c r="BM411" s="160" t="s">
        <v>702</v>
      </c>
    </row>
    <row r="412" spans="1:65" s="2" customFormat="1" ht="24.2" customHeight="1">
      <c r="A412" s="32"/>
      <c r="B412" s="148"/>
      <c r="C412" s="149" t="s">
        <v>703</v>
      </c>
      <c r="D412" s="149" t="s">
        <v>131</v>
      </c>
      <c r="E412" s="150" t="s">
        <v>704</v>
      </c>
      <c r="F412" s="151" t="s">
        <v>705</v>
      </c>
      <c r="G412" s="152" t="s">
        <v>217</v>
      </c>
      <c r="H412" s="153">
        <v>475</v>
      </c>
      <c r="I412" s="154"/>
      <c r="J412" s="155">
        <f>ROUND(I412*H412,2)</f>
        <v>0</v>
      </c>
      <c r="K412" s="151" t="s">
        <v>1</v>
      </c>
      <c r="L412" s="33"/>
      <c r="M412" s="156" t="s">
        <v>1</v>
      </c>
      <c r="N412" s="157" t="s">
        <v>42</v>
      </c>
      <c r="O412" s="58"/>
      <c r="P412" s="158">
        <f>O412*H412</f>
        <v>0</v>
      </c>
      <c r="Q412" s="158">
        <v>0</v>
      </c>
      <c r="R412" s="158">
        <f>Q412*H412</f>
        <v>0</v>
      </c>
      <c r="S412" s="158">
        <v>0</v>
      </c>
      <c r="T412" s="159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60" t="s">
        <v>280</v>
      </c>
      <c r="AT412" s="160" t="s">
        <v>131</v>
      </c>
      <c r="AU412" s="160" t="s">
        <v>87</v>
      </c>
      <c r="AY412" s="17" t="s">
        <v>128</v>
      </c>
      <c r="BE412" s="161">
        <f>IF(N412="základní",J412,0)</f>
        <v>0</v>
      </c>
      <c r="BF412" s="161">
        <f>IF(N412="snížená",J412,0)</f>
        <v>0</v>
      </c>
      <c r="BG412" s="161">
        <f>IF(N412="zákl. přenesená",J412,0)</f>
        <v>0</v>
      </c>
      <c r="BH412" s="161">
        <f>IF(N412="sníž. přenesená",J412,0)</f>
        <v>0</v>
      </c>
      <c r="BI412" s="161">
        <f>IF(N412="nulová",J412,0)</f>
        <v>0</v>
      </c>
      <c r="BJ412" s="17" t="s">
        <v>85</v>
      </c>
      <c r="BK412" s="161">
        <f>ROUND(I412*H412,2)</f>
        <v>0</v>
      </c>
      <c r="BL412" s="17" t="s">
        <v>280</v>
      </c>
      <c r="BM412" s="160" t="s">
        <v>706</v>
      </c>
    </row>
    <row r="413" spans="1:65" s="2" customFormat="1" ht="24.2" customHeight="1">
      <c r="A413" s="32"/>
      <c r="B413" s="148"/>
      <c r="C413" s="149" t="s">
        <v>707</v>
      </c>
      <c r="D413" s="149" t="s">
        <v>131</v>
      </c>
      <c r="E413" s="150" t="s">
        <v>708</v>
      </c>
      <c r="F413" s="151" t="s">
        <v>709</v>
      </c>
      <c r="G413" s="152" t="s">
        <v>217</v>
      </c>
      <c r="H413" s="153">
        <v>505</v>
      </c>
      <c r="I413" s="154"/>
      <c r="J413" s="155">
        <f>ROUND(I413*H413,2)</f>
        <v>0</v>
      </c>
      <c r="K413" s="151" t="s">
        <v>135</v>
      </c>
      <c r="L413" s="33"/>
      <c r="M413" s="156" t="s">
        <v>1</v>
      </c>
      <c r="N413" s="157" t="s">
        <v>42</v>
      </c>
      <c r="O413" s="58"/>
      <c r="P413" s="158">
        <f>O413*H413</f>
        <v>0</v>
      </c>
      <c r="Q413" s="158">
        <v>0</v>
      </c>
      <c r="R413" s="158">
        <f>Q413*H413</f>
        <v>0</v>
      </c>
      <c r="S413" s="158">
        <v>0</v>
      </c>
      <c r="T413" s="159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60" t="s">
        <v>280</v>
      </c>
      <c r="AT413" s="160" t="s">
        <v>131</v>
      </c>
      <c r="AU413" s="160" t="s">
        <v>87</v>
      </c>
      <c r="AY413" s="17" t="s">
        <v>128</v>
      </c>
      <c r="BE413" s="161">
        <f>IF(N413="základní",J413,0)</f>
        <v>0</v>
      </c>
      <c r="BF413" s="161">
        <f>IF(N413="snížená",J413,0)</f>
        <v>0</v>
      </c>
      <c r="BG413" s="161">
        <f>IF(N413="zákl. přenesená",J413,0)</f>
        <v>0</v>
      </c>
      <c r="BH413" s="161">
        <f>IF(N413="sníž. přenesená",J413,0)</f>
        <v>0</v>
      </c>
      <c r="BI413" s="161">
        <f>IF(N413="nulová",J413,0)</f>
        <v>0</v>
      </c>
      <c r="BJ413" s="17" t="s">
        <v>85</v>
      </c>
      <c r="BK413" s="161">
        <f>ROUND(I413*H413,2)</f>
        <v>0</v>
      </c>
      <c r="BL413" s="17" t="s">
        <v>280</v>
      </c>
      <c r="BM413" s="160" t="s">
        <v>710</v>
      </c>
    </row>
    <row r="414" spans="1:65" s="2" customFormat="1" ht="16.5" customHeight="1">
      <c r="A414" s="32"/>
      <c r="B414" s="148"/>
      <c r="C414" s="187" t="s">
        <v>711</v>
      </c>
      <c r="D414" s="187" t="s">
        <v>225</v>
      </c>
      <c r="E414" s="188" t="s">
        <v>712</v>
      </c>
      <c r="F414" s="189" t="s">
        <v>713</v>
      </c>
      <c r="G414" s="190" t="s">
        <v>650</v>
      </c>
      <c r="H414" s="191">
        <v>0.152</v>
      </c>
      <c r="I414" s="192"/>
      <c r="J414" s="193">
        <f>ROUND(I414*H414,2)</f>
        <v>0</v>
      </c>
      <c r="K414" s="189" t="s">
        <v>135</v>
      </c>
      <c r="L414" s="194"/>
      <c r="M414" s="195" t="s">
        <v>1</v>
      </c>
      <c r="N414" s="196" t="s">
        <v>42</v>
      </c>
      <c r="O414" s="58"/>
      <c r="P414" s="158">
        <f>O414*H414</f>
        <v>0</v>
      </c>
      <c r="Q414" s="158">
        <v>1</v>
      </c>
      <c r="R414" s="158">
        <f>Q414*H414</f>
        <v>0.152</v>
      </c>
      <c r="S414" s="158">
        <v>0</v>
      </c>
      <c r="T414" s="159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60" t="s">
        <v>361</v>
      </c>
      <c r="AT414" s="160" t="s">
        <v>225</v>
      </c>
      <c r="AU414" s="160" t="s">
        <v>87</v>
      </c>
      <c r="AY414" s="17" t="s">
        <v>128</v>
      </c>
      <c r="BE414" s="161">
        <f>IF(N414="základní",J414,0)</f>
        <v>0</v>
      </c>
      <c r="BF414" s="161">
        <f>IF(N414="snížená",J414,0)</f>
        <v>0</v>
      </c>
      <c r="BG414" s="161">
        <f>IF(N414="zákl. přenesená",J414,0)</f>
        <v>0</v>
      </c>
      <c r="BH414" s="161">
        <f>IF(N414="sníž. přenesená",J414,0)</f>
        <v>0</v>
      </c>
      <c r="BI414" s="161">
        <f>IF(N414="nulová",J414,0)</f>
        <v>0</v>
      </c>
      <c r="BJ414" s="17" t="s">
        <v>85</v>
      </c>
      <c r="BK414" s="161">
        <f>ROUND(I414*H414,2)</f>
        <v>0</v>
      </c>
      <c r="BL414" s="17" t="s">
        <v>280</v>
      </c>
      <c r="BM414" s="160" t="s">
        <v>714</v>
      </c>
    </row>
    <row r="415" spans="1:65" s="2" customFormat="1" ht="19.5">
      <c r="A415" s="32"/>
      <c r="B415" s="33"/>
      <c r="C415" s="32"/>
      <c r="D415" s="162" t="s">
        <v>147</v>
      </c>
      <c r="E415" s="32"/>
      <c r="F415" s="163" t="s">
        <v>715</v>
      </c>
      <c r="G415" s="32"/>
      <c r="H415" s="32"/>
      <c r="I415" s="164"/>
      <c r="J415" s="32"/>
      <c r="K415" s="32"/>
      <c r="L415" s="33"/>
      <c r="M415" s="165"/>
      <c r="N415" s="166"/>
      <c r="O415" s="58"/>
      <c r="P415" s="58"/>
      <c r="Q415" s="58"/>
      <c r="R415" s="58"/>
      <c r="S415" s="58"/>
      <c r="T415" s="59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T415" s="17" t="s">
        <v>147</v>
      </c>
      <c r="AU415" s="17" t="s">
        <v>87</v>
      </c>
    </row>
    <row r="416" spans="1:65" s="13" customFormat="1" ht="11.25">
      <c r="B416" s="171"/>
      <c r="D416" s="162" t="s">
        <v>213</v>
      </c>
      <c r="E416" s="172" t="s">
        <v>1</v>
      </c>
      <c r="F416" s="173" t="s">
        <v>716</v>
      </c>
      <c r="H416" s="174">
        <v>0.152</v>
      </c>
      <c r="I416" s="175"/>
      <c r="L416" s="171"/>
      <c r="M416" s="176"/>
      <c r="N416" s="177"/>
      <c r="O416" s="177"/>
      <c r="P416" s="177"/>
      <c r="Q416" s="177"/>
      <c r="R416" s="177"/>
      <c r="S416" s="177"/>
      <c r="T416" s="178"/>
      <c r="AT416" s="172" t="s">
        <v>213</v>
      </c>
      <c r="AU416" s="172" t="s">
        <v>87</v>
      </c>
      <c r="AV416" s="13" t="s">
        <v>87</v>
      </c>
      <c r="AW416" s="13" t="s">
        <v>32</v>
      </c>
      <c r="AX416" s="13" t="s">
        <v>77</v>
      </c>
      <c r="AY416" s="172" t="s">
        <v>128</v>
      </c>
    </row>
    <row r="417" spans="1:65" s="14" customFormat="1" ht="11.25">
      <c r="B417" s="179"/>
      <c r="D417" s="162" t="s">
        <v>213</v>
      </c>
      <c r="E417" s="180" t="s">
        <v>1</v>
      </c>
      <c r="F417" s="181" t="s">
        <v>220</v>
      </c>
      <c r="H417" s="182">
        <v>0.152</v>
      </c>
      <c r="I417" s="183"/>
      <c r="L417" s="179"/>
      <c r="M417" s="184"/>
      <c r="N417" s="185"/>
      <c r="O417" s="185"/>
      <c r="P417" s="185"/>
      <c r="Q417" s="185"/>
      <c r="R417" s="185"/>
      <c r="S417" s="185"/>
      <c r="T417" s="186"/>
      <c r="AT417" s="180" t="s">
        <v>213</v>
      </c>
      <c r="AU417" s="180" t="s">
        <v>87</v>
      </c>
      <c r="AV417" s="14" t="s">
        <v>149</v>
      </c>
      <c r="AW417" s="14" t="s">
        <v>32</v>
      </c>
      <c r="AX417" s="14" t="s">
        <v>85</v>
      </c>
      <c r="AY417" s="180" t="s">
        <v>128</v>
      </c>
    </row>
    <row r="418" spans="1:65" s="2" customFormat="1" ht="24.2" customHeight="1">
      <c r="A418" s="32"/>
      <c r="B418" s="148"/>
      <c r="C418" s="149" t="s">
        <v>717</v>
      </c>
      <c r="D418" s="149" t="s">
        <v>131</v>
      </c>
      <c r="E418" s="150" t="s">
        <v>718</v>
      </c>
      <c r="F418" s="151" t="s">
        <v>719</v>
      </c>
      <c r="G418" s="152" t="s">
        <v>217</v>
      </c>
      <c r="H418" s="153">
        <v>505</v>
      </c>
      <c r="I418" s="154"/>
      <c r="J418" s="155">
        <f>ROUND(I418*H418,2)</f>
        <v>0</v>
      </c>
      <c r="K418" s="151" t="s">
        <v>135</v>
      </c>
      <c r="L418" s="33"/>
      <c r="M418" s="156" t="s">
        <v>1</v>
      </c>
      <c r="N418" s="157" t="s">
        <v>42</v>
      </c>
      <c r="O418" s="58"/>
      <c r="P418" s="158">
        <f>O418*H418</f>
        <v>0</v>
      </c>
      <c r="Q418" s="158">
        <v>3.0000000000000001E-5</v>
      </c>
      <c r="R418" s="158">
        <f>Q418*H418</f>
        <v>1.515E-2</v>
      </c>
      <c r="S418" s="158">
        <v>0</v>
      </c>
      <c r="T418" s="159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60" t="s">
        <v>280</v>
      </c>
      <c r="AT418" s="160" t="s">
        <v>131</v>
      </c>
      <c r="AU418" s="160" t="s">
        <v>87</v>
      </c>
      <c r="AY418" s="17" t="s">
        <v>128</v>
      </c>
      <c r="BE418" s="161">
        <f>IF(N418="základní",J418,0)</f>
        <v>0</v>
      </c>
      <c r="BF418" s="161">
        <f>IF(N418="snížená",J418,0)</f>
        <v>0</v>
      </c>
      <c r="BG418" s="161">
        <f>IF(N418="zákl. přenesená",J418,0)</f>
        <v>0</v>
      </c>
      <c r="BH418" s="161">
        <f>IF(N418="sníž. přenesená",J418,0)</f>
        <v>0</v>
      </c>
      <c r="BI418" s="161">
        <f>IF(N418="nulová",J418,0)</f>
        <v>0</v>
      </c>
      <c r="BJ418" s="17" t="s">
        <v>85</v>
      </c>
      <c r="BK418" s="161">
        <f>ROUND(I418*H418,2)</f>
        <v>0</v>
      </c>
      <c r="BL418" s="17" t="s">
        <v>280</v>
      </c>
      <c r="BM418" s="160" t="s">
        <v>720</v>
      </c>
    </row>
    <row r="419" spans="1:65" s="2" customFormat="1" ht="16.5" customHeight="1">
      <c r="A419" s="32"/>
      <c r="B419" s="148"/>
      <c r="C419" s="187" t="s">
        <v>721</v>
      </c>
      <c r="D419" s="187" t="s">
        <v>225</v>
      </c>
      <c r="E419" s="188" t="s">
        <v>722</v>
      </c>
      <c r="F419" s="189" t="s">
        <v>723</v>
      </c>
      <c r="G419" s="190" t="s">
        <v>650</v>
      </c>
      <c r="H419" s="191">
        <v>0.75800000000000001</v>
      </c>
      <c r="I419" s="192"/>
      <c r="J419" s="193">
        <f>ROUND(I419*H419,2)</f>
        <v>0</v>
      </c>
      <c r="K419" s="189" t="s">
        <v>135</v>
      </c>
      <c r="L419" s="194"/>
      <c r="M419" s="195" t="s">
        <v>1</v>
      </c>
      <c r="N419" s="196" t="s">
        <v>42</v>
      </c>
      <c r="O419" s="58"/>
      <c r="P419" s="158">
        <f>O419*H419</f>
        <v>0</v>
      </c>
      <c r="Q419" s="158">
        <v>1</v>
      </c>
      <c r="R419" s="158">
        <f>Q419*H419</f>
        <v>0.75800000000000001</v>
      </c>
      <c r="S419" s="158">
        <v>0</v>
      </c>
      <c r="T419" s="159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60" t="s">
        <v>361</v>
      </c>
      <c r="AT419" s="160" t="s">
        <v>225</v>
      </c>
      <c r="AU419" s="160" t="s">
        <v>87</v>
      </c>
      <c r="AY419" s="17" t="s">
        <v>128</v>
      </c>
      <c r="BE419" s="161">
        <f>IF(N419="základní",J419,0)</f>
        <v>0</v>
      </c>
      <c r="BF419" s="161">
        <f>IF(N419="snížená",J419,0)</f>
        <v>0</v>
      </c>
      <c r="BG419" s="161">
        <f>IF(N419="zákl. přenesená",J419,0)</f>
        <v>0</v>
      </c>
      <c r="BH419" s="161">
        <f>IF(N419="sníž. přenesená",J419,0)</f>
        <v>0</v>
      </c>
      <c r="BI419" s="161">
        <f>IF(N419="nulová",J419,0)</f>
        <v>0</v>
      </c>
      <c r="BJ419" s="17" t="s">
        <v>85</v>
      </c>
      <c r="BK419" s="161">
        <f>ROUND(I419*H419,2)</f>
        <v>0</v>
      </c>
      <c r="BL419" s="17" t="s">
        <v>280</v>
      </c>
      <c r="BM419" s="160" t="s">
        <v>724</v>
      </c>
    </row>
    <row r="420" spans="1:65" s="13" customFormat="1" ht="11.25">
      <c r="B420" s="171"/>
      <c r="D420" s="162" t="s">
        <v>213</v>
      </c>
      <c r="E420" s="172" t="s">
        <v>1</v>
      </c>
      <c r="F420" s="173" t="s">
        <v>725</v>
      </c>
      <c r="H420" s="174">
        <v>0.75800000000000001</v>
      </c>
      <c r="I420" s="175"/>
      <c r="L420" s="171"/>
      <c r="M420" s="176"/>
      <c r="N420" s="177"/>
      <c r="O420" s="177"/>
      <c r="P420" s="177"/>
      <c r="Q420" s="177"/>
      <c r="R420" s="177"/>
      <c r="S420" s="177"/>
      <c r="T420" s="178"/>
      <c r="AT420" s="172" t="s">
        <v>213</v>
      </c>
      <c r="AU420" s="172" t="s">
        <v>87</v>
      </c>
      <c r="AV420" s="13" t="s">
        <v>87</v>
      </c>
      <c r="AW420" s="13" t="s">
        <v>32</v>
      </c>
      <c r="AX420" s="13" t="s">
        <v>85</v>
      </c>
      <c r="AY420" s="172" t="s">
        <v>128</v>
      </c>
    </row>
    <row r="421" spans="1:65" s="2" customFormat="1" ht="24.2" customHeight="1">
      <c r="A421" s="32"/>
      <c r="B421" s="148"/>
      <c r="C421" s="149" t="s">
        <v>726</v>
      </c>
      <c r="D421" s="149" t="s">
        <v>131</v>
      </c>
      <c r="E421" s="150" t="s">
        <v>727</v>
      </c>
      <c r="F421" s="151" t="s">
        <v>728</v>
      </c>
      <c r="G421" s="152" t="s">
        <v>217</v>
      </c>
      <c r="H421" s="153">
        <v>1010</v>
      </c>
      <c r="I421" s="154"/>
      <c r="J421" s="155">
        <f>ROUND(I421*H421,2)</f>
        <v>0</v>
      </c>
      <c r="K421" s="151" t="s">
        <v>135</v>
      </c>
      <c r="L421" s="33"/>
      <c r="M421" s="156" t="s">
        <v>1</v>
      </c>
      <c r="N421" s="157" t="s">
        <v>42</v>
      </c>
      <c r="O421" s="58"/>
      <c r="P421" s="158">
        <f>O421*H421</f>
        <v>0</v>
      </c>
      <c r="Q421" s="158">
        <v>8.8000000000000003E-4</v>
      </c>
      <c r="R421" s="158">
        <f>Q421*H421</f>
        <v>0.88880000000000003</v>
      </c>
      <c r="S421" s="158">
        <v>0</v>
      </c>
      <c r="T421" s="159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60" t="s">
        <v>280</v>
      </c>
      <c r="AT421" s="160" t="s">
        <v>131</v>
      </c>
      <c r="AU421" s="160" t="s">
        <v>87</v>
      </c>
      <c r="AY421" s="17" t="s">
        <v>128</v>
      </c>
      <c r="BE421" s="161">
        <f>IF(N421="základní",J421,0)</f>
        <v>0</v>
      </c>
      <c r="BF421" s="161">
        <f>IF(N421="snížená",J421,0)</f>
        <v>0</v>
      </c>
      <c r="BG421" s="161">
        <f>IF(N421="zákl. přenesená",J421,0)</f>
        <v>0</v>
      </c>
      <c r="BH421" s="161">
        <f>IF(N421="sníž. přenesená",J421,0)</f>
        <v>0</v>
      </c>
      <c r="BI421" s="161">
        <f>IF(N421="nulová",J421,0)</f>
        <v>0</v>
      </c>
      <c r="BJ421" s="17" t="s">
        <v>85</v>
      </c>
      <c r="BK421" s="161">
        <f>ROUND(I421*H421,2)</f>
        <v>0</v>
      </c>
      <c r="BL421" s="17" t="s">
        <v>280</v>
      </c>
      <c r="BM421" s="160" t="s">
        <v>729</v>
      </c>
    </row>
    <row r="422" spans="1:65" s="13" customFormat="1" ht="11.25">
      <c r="B422" s="171"/>
      <c r="D422" s="162" t="s">
        <v>213</v>
      </c>
      <c r="E422" s="172" t="s">
        <v>1</v>
      </c>
      <c r="F422" s="173" t="s">
        <v>730</v>
      </c>
      <c r="H422" s="174">
        <v>1010</v>
      </c>
      <c r="I422" s="175"/>
      <c r="L422" s="171"/>
      <c r="M422" s="176"/>
      <c r="N422" s="177"/>
      <c r="O422" s="177"/>
      <c r="P422" s="177"/>
      <c r="Q422" s="177"/>
      <c r="R422" s="177"/>
      <c r="S422" s="177"/>
      <c r="T422" s="178"/>
      <c r="AT422" s="172" t="s">
        <v>213</v>
      </c>
      <c r="AU422" s="172" t="s">
        <v>87</v>
      </c>
      <c r="AV422" s="13" t="s">
        <v>87</v>
      </c>
      <c r="AW422" s="13" t="s">
        <v>32</v>
      </c>
      <c r="AX422" s="13" t="s">
        <v>85</v>
      </c>
      <c r="AY422" s="172" t="s">
        <v>128</v>
      </c>
    </row>
    <row r="423" spans="1:65" s="2" customFormat="1" ht="44.25" customHeight="1">
      <c r="A423" s="32"/>
      <c r="B423" s="148"/>
      <c r="C423" s="187" t="s">
        <v>731</v>
      </c>
      <c r="D423" s="187" t="s">
        <v>225</v>
      </c>
      <c r="E423" s="188" t="s">
        <v>732</v>
      </c>
      <c r="F423" s="189" t="s">
        <v>733</v>
      </c>
      <c r="G423" s="190" t="s">
        <v>217</v>
      </c>
      <c r="H423" s="191">
        <v>580.75</v>
      </c>
      <c r="I423" s="192"/>
      <c r="J423" s="193">
        <f>ROUND(I423*H423,2)</f>
        <v>0</v>
      </c>
      <c r="K423" s="189" t="s">
        <v>135</v>
      </c>
      <c r="L423" s="194"/>
      <c r="M423" s="195" t="s">
        <v>1</v>
      </c>
      <c r="N423" s="196" t="s">
        <v>42</v>
      </c>
      <c r="O423" s="58"/>
      <c r="P423" s="158">
        <f>O423*H423</f>
        <v>0</v>
      </c>
      <c r="Q423" s="158">
        <v>4.4000000000000003E-3</v>
      </c>
      <c r="R423" s="158">
        <f>Q423*H423</f>
        <v>2.5553000000000003</v>
      </c>
      <c r="S423" s="158">
        <v>0</v>
      </c>
      <c r="T423" s="159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60" t="s">
        <v>361</v>
      </c>
      <c r="AT423" s="160" t="s">
        <v>225</v>
      </c>
      <c r="AU423" s="160" t="s">
        <v>87</v>
      </c>
      <c r="AY423" s="17" t="s">
        <v>128</v>
      </c>
      <c r="BE423" s="161">
        <f>IF(N423="základní",J423,0)</f>
        <v>0</v>
      </c>
      <c r="BF423" s="161">
        <f>IF(N423="snížená",J423,0)</f>
        <v>0</v>
      </c>
      <c r="BG423" s="161">
        <f>IF(N423="zákl. přenesená",J423,0)</f>
        <v>0</v>
      </c>
      <c r="BH423" s="161">
        <f>IF(N423="sníž. přenesená",J423,0)</f>
        <v>0</v>
      </c>
      <c r="BI423" s="161">
        <f>IF(N423="nulová",J423,0)</f>
        <v>0</v>
      </c>
      <c r="BJ423" s="17" t="s">
        <v>85</v>
      </c>
      <c r="BK423" s="161">
        <f>ROUND(I423*H423,2)</f>
        <v>0</v>
      </c>
      <c r="BL423" s="17" t="s">
        <v>280</v>
      </c>
      <c r="BM423" s="160" t="s">
        <v>734</v>
      </c>
    </row>
    <row r="424" spans="1:65" s="13" customFormat="1" ht="11.25">
      <c r="B424" s="171"/>
      <c r="D424" s="162" t="s">
        <v>213</v>
      </c>
      <c r="E424" s="172" t="s">
        <v>1</v>
      </c>
      <c r="F424" s="173" t="s">
        <v>735</v>
      </c>
      <c r="H424" s="174">
        <v>580.75</v>
      </c>
      <c r="I424" s="175"/>
      <c r="L424" s="171"/>
      <c r="M424" s="176"/>
      <c r="N424" s="177"/>
      <c r="O424" s="177"/>
      <c r="P424" s="177"/>
      <c r="Q424" s="177"/>
      <c r="R424" s="177"/>
      <c r="S424" s="177"/>
      <c r="T424" s="178"/>
      <c r="AT424" s="172" t="s">
        <v>213</v>
      </c>
      <c r="AU424" s="172" t="s">
        <v>87</v>
      </c>
      <c r="AV424" s="13" t="s">
        <v>87</v>
      </c>
      <c r="AW424" s="13" t="s">
        <v>32</v>
      </c>
      <c r="AX424" s="13" t="s">
        <v>85</v>
      </c>
      <c r="AY424" s="172" t="s">
        <v>128</v>
      </c>
    </row>
    <row r="425" spans="1:65" s="2" customFormat="1" ht="44.25" customHeight="1">
      <c r="A425" s="32"/>
      <c r="B425" s="148"/>
      <c r="C425" s="187" t="s">
        <v>736</v>
      </c>
      <c r="D425" s="187" t="s">
        <v>225</v>
      </c>
      <c r="E425" s="188" t="s">
        <v>737</v>
      </c>
      <c r="F425" s="189" t="s">
        <v>738</v>
      </c>
      <c r="G425" s="190" t="s">
        <v>217</v>
      </c>
      <c r="H425" s="191">
        <v>580.75</v>
      </c>
      <c r="I425" s="192"/>
      <c r="J425" s="193">
        <f>ROUND(I425*H425,2)</f>
        <v>0</v>
      </c>
      <c r="K425" s="189" t="s">
        <v>135</v>
      </c>
      <c r="L425" s="194"/>
      <c r="M425" s="195" t="s">
        <v>1</v>
      </c>
      <c r="N425" s="196" t="s">
        <v>42</v>
      </c>
      <c r="O425" s="58"/>
      <c r="P425" s="158">
        <f>O425*H425</f>
        <v>0</v>
      </c>
      <c r="Q425" s="158">
        <v>6.6E-3</v>
      </c>
      <c r="R425" s="158">
        <f>Q425*H425</f>
        <v>3.8329499999999999</v>
      </c>
      <c r="S425" s="158">
        <v>0</v>
      </c>
      <c r="T425" s="159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60" t="s">
        <v>361</v>
      </c>
      <c r="AT425" s="160" t="s">
        <v>225</v>
      </c>
      <c r="AU425" s="160" t="s">
        <v>87</v>
      </c>
      <c r="AY425" s="17" t="s">
        <v>128</v>
      </c>
      <c r="BE425" s="161">
        <f>IF(N425="základní",J425,0)</f>
        <v>0</v>
      </c>
      <c r="BF425" s="161">
        <f>IF(N425="snížená",J425,0)</f>
        <v>0</v>
      </c>
      <c r="BG425" s="161">
        <f>IF(N425="zákl. přenesená",J425,0)</f>
        <v>0</v>
      </c>
      <c r="BH425" s="161">
        <f>IF(N425="sníž. přenesená",J425,0)</f>
        <v>0</v>
      </c>
      <c r="BI425" s="161">
        <f>IF(N425="nulová",J425,0)</f>
        <v>0</v>
      </c>
      <c r="BJ425" s="17" t="s">
        <v>85</v>
      </c>
      <c r="BK425" s="161">
        <f>ROUND(I425*H425,2)</f>
        <v>0</v>
      </c>
      <c r="BL425" s="17" t="s">
        <v>280</v>
      </c>
      <c r="BM425" s="160" t="s">
        <v>739</v>
      </c>
    </row>
    <row r="426" spans="1:65" s="13" customFormat="1" ht="11.25">
      <c r="B426" s="171"/>
      <c r="D426" s="162" t="s">
        <v>213</v>
      </c>
      <c r="E426" s="172" t="s">
        <v>1</v>
      </c>
      <c r="F426" s="173" t="s">
        <v>735</v>
      </c>
      <c r="H426" s="174">
        <v>580.75</v>
      </c>
      <c r="I426" s="175"/>
      <c r="L426" s="171"/>
      <c r="M426" s="176"/>
      <c r="N426" s="177"/>
      <c r="O426" s="177"/>
      <c r="P426" s="177"/>
      <c r="Q426" s="177"/>
      <c r="R426" s="177"/>
      <c r="S426" s="177"/>
      <c r="T426" s="178"/>
      <c r="AT426" s="172" t="s">
        <v>213</v>
      </c>
      <c r="AU426" s="172" t="s">
        <v>87</v>
      </c>
      <c r="AV426" s="13" t="s">
        <v>87</v>
      </c>
      <c r="AW426" s="13" t="s">
        <v>32</v>
      </c>
      <c r="AX426" s="13" t="s">
        <v>85</v>
      </c>
      <c r="AY426" s="172" t="s">
        <v>128</v>
      </c>
    </row>
    <row r="427" spans="1:65" s="2" customFormat="1" ht="24.2" customHeight="1">
      <c r="A427" s="32"/>
      <c r="B427" s="148"/>
      <c r="C427" s="149" t="s">
        <v>740</v>
      </c>
      <c r="D427" s="149" t="s">
        <v>131</v>
      </c>
      <c r="E427" s="150" t="s">
        <v>741</v>
      </c>
      <c r="F427" s="151" t="s">
        <v>742</v>
      </c>
      <c r="G427" s="152" t="s">
        <v>223</v>
      </c>
      <c r="H427" s="153">
        <v>1</v>
      </c>
      <c r="I427" s="154"/>
      <c r="J427" s="155">
        <f>ROUND(I427*H427,2)</f>
        <v>0</v>
      </c>
      <c r="K427" s="151" t="s">
        <v>1</v>
      </c>
      <c r="L427" s="33"/>
      <c r="M427" s="156" t="s">
        <v>1</v>
      </c>
      <c r="N427" s="157" t="s">
        <v>42</v>
      </c>
      <c r="O427" s="58"/>
      <c r="P427" s="158">
        <f>O427*H427</f>
        <v>0</v>
      </c>
      <c r="Q427" s="158">
        <v>0</v>
      </c>
      <c r="R427" s="158">
        <f>Q427*H427</f>
        <v>0</v>
      </c>
      <c r="S427" s="158">
        <v>0</v>
      </c>
      <c r="T427" s="159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60" t="s">
        <v>280</v>
      </c>
      <c r="AT427" s="160" t="s">
        <v>131</v>
      </c>
      <c r="AU427" s="160" t="s">
        <v>87</v>
      </c>
      <c r="AY427" s="17" t="s">
        <v>128</v>
      </c>
      <c r="BE427" s="161">
        <f>IF(N427="základní",J427,0)</f>
        <v>0</v>
      </c>
      <c r="BF427" s="161">
        <f>IF(N427="snížená",J427,0)</f>
        <v>0</v>
      </c>
      <c r="BG427" s="161">
        <f>IF(N427="zákl. přenesená",J427,0)</f>
        <v>0</v>
      </c>
      <c r="BH427" s="161">
        <f>IF(N427="sníž. přenesená",J427,0)</f>
        <v>0</v>
      </c>
      <c r="BI427" s="161">
        <f>IF(N427="nulová",J427,0)</f>
        <v>0</v>
      </c>
      <c r="BJ427" s="17" t="s">
        <v>85</v>
      </c>
      <c r="BK427" s="161">
        <f>ROUND(I427*H427,2)</f>
        <v>0</v>
      </c>
      <c r="BL427" s="17" t="s">
        <v>280</v>
      </c>
      <c r="BM427" s="160" t="s">
        <v>743</v>
      </c>
    </row>
    <row r="428" spans="1:65" s="2" customFormat="1" ht="24.2" customHeight="1">
      <c r="A428" s="32"/>
      <c r="B428" s="148"/>
      <c r="C428" s="149" t="s">
        <v>744</v>
      </c>
      <c r="D428" s="149" t="s">
        <v>131</v>
      </c>
      <c r="E428" s="150" t="s">
        <v>745</v>
      </c>
      <c r="F428" s="151" t="s">
        <v>746</v>
      </c>
      <c r="G428" s="152" t="s">
        <v>650</v>
      </c>
      <c r="H428" s="153">
        <v>8.202</v>
      </c>
      <c r="I428" s="154"/>
      <c r="J428" s="155">
        <f>ROUND(I428*H428,2)</f>
        <v>0</v>
      </c>
      <c r="K428" s="151" t="s">
        <v>135</v>
      </c>
      <c r="L428" s="33"/>
      <c r="M428" s="156" t="s">
        <v>1</v>
      </c>
      <c r="N428" s="157" t="s">
        <v>42</v>
      </c>
      <c r="O428" s="58"/>
      <c r="P428" s="158">
        <f>O428*H428</f>
        <v>0</v>
      </c>
      <c r="Q428" s="158">
        <v>0</v>
      </c>
      <c r="R428" s="158">
        <f>Q428*H428</f>
        <v>0</v>
      </c>
      <c r="S428" s="158">
        <v>0</v>
      </c>
      <c r="T428" s="159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60" t="s">
        <v>280</v>
      </c>
      <c r="AT428" s="160" t="s">
        <v>131</v>
      </c>
      <c r="AU428" s="160" t="s">
        <v>87</v>
      </c>
      <c r="AY428" s="17" t="s">
        <v>128</v>
      </c>
      <c r="BE428" s="161">
        <f>IF(N428="základní",J428,0)</f>
        <v>0</v>
      </c>
      <c r="BF428" s="161">
        <f>IF(N428="snížená",J428,0)</f>
        <v>0</v>
      </c>
      <c r="BG428" s="161">
        <f>IF(N428="zákl. přenesená",J428,0)</f>
        <v>0</v>
      </c>
      <c r="BH428" s="161">
        <f>IF(N428="sníž. přenesená",J428,0)</f>
        <v>0</v>
      </c>
      <c r="BI428" s="161">
        <f>IF(N428="nulová",J428,0)</f>
        <v>0</v>
      </c>
      <c r="BJ428" s="17" t="s">
        <v>85</v>
      </c>
      <c r="BK428" s="161">
        <f>ROUND(I428*H428,2)</f>
        <v>0</v>
      </c>
      <c r="BL428" s="17" t="s">
        <v>280</v>
      </c>
      <c r="BM428" s="160" t="s">
        <v>747</v>
      </c>
    </row>
    <row r="429" spans="1:65" s="2" customFormat="1" ht="24.2" customHeight="1">
      <c r="A429" s="32"/>
      <c r="B429" s="148"/>
      <c r="C429" s="149" t="s">
        <v>748</v>
      </c>
      <c r="D429" s="149" t="s">
        <v>131</v>
      </c>
      <c r="E429" s="150" t="s">
        <v>749</v>
      </c>
      <c r="F429" s="151" t="s">
        <v>750</v>
      </c>
      <c r="G429" s="152" t="s">
        <v>650</v>
      </c>
      <c r="H429" s="153">
        <v>8.202</v>
      </c>
      <c r="I429" s="154"/>
      <c r="J429" s="155">
        <f>ROUND(I429*H429,2)</f>
        <v>0</v>
      </c>
      <c r="K429" s="151" t="s">
        <v>1</v>
      </c>
      <c r="L429" s="33"/>
      <c r="M429" s="156" t="s">
        <v>1</v>
      </c>
      <c r="N429" s="157" t="s">
        <v>42</v>
      </c>
      <c r="O429" s="58"/>
      <c r="P429" s="158">
        <f>O429*H429</f>
        <v>0</v>
      </c>
      <c r="Q429" s="158">
        <v>0</v>
      </c>
      <c r="R429" s="158">
        <f>Q429*H429</f>
        <v>0</v>
      </c>
      <c r="S429" s="158">
        <v>0</v>
      </c>
      <c r="T429" s="159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60" t="s">
        <v>280</v>
      </c>
      <c r="AT429" s="160" t="s">
        <v>131</v>
      </c>
      <c r="AU429" s="160" t="s">
        <v>87</v>
      </c>
      <c r="AY429" s="17" t="s">
        <v>128</v>
      </c>
      <c r="BE429" s="161">
        <f>IF(N429="základní",J429,0)</f>
        <v>0</v>
      </c>
      <c r="BF429" s="161">
        <f>IF(N429="snížená",J429,0)</f>
        <v>0</v>
      </c>
      <c r="BG429" s="161">
        <f>IF(N429="zákl. přenesená",J429,0)</f>
        <v>0</v>
      </c>
      <c r="BH429" s="161">
        <f>IF(N429="sníž. přenesená",J429,0)</f>
        <v>0</v>
      </c>
      <c r="BI429" s="161">
        <f>IF(N429="nulová",J429,0)</f>
        <v>0</v>
      </c>
      <c r="BJ429" s="17" t="s">
        <v>85</v>
      </c>
      <c r="BK429" s="161">
        <f>ROUND(I429*H429,2)</f>
        <v>0</v>
      </c>
      <c r="BL429" s="17" t="s">
        <v>280</v>
      </c>
      <c r="BM429" s="160" t="s">
        <v>751</v>
      </c>
    </row>
    <row r="430" spans="1:65" s="12" customFormat="1" ht="22.9" customHeight="1">
      <c r="B430" s="135"/>
      <c r="D430" s="136" t="s">
        <v>76</v>
      </c>
      <c r="E430" s="146" t="s">
        <v>752</v>
      </c>
      <c r="F430" s="146" t="s">
        <v>753</v>
      </c>
      <c r="I430" s="138"/>
      <c r="J430" s="147">
        <f>BK430</f>
        <v>0</v>
      </c>
      <c r="L430" s="135"/>
      <c r="M430" s="140"/>
      <c r="N430" s="141"/>
      <c r="O430" s="141"/>
      <c r="P430" s="142">
        <f>SUM(P431:P460)</f>
        <v>0</v>
      </c>
      <c r="Q430" s="141"/>
      <c r="R430" s="142">
        <f>SUM(R431:R460)</f>
        <v>15.607639199999999</v>
      </c>
      <c r="S430" s="141"/>
      <c r="T430" s="143">
        <f>SUM(T431:T460)</f>
        <v>0</v>
      </c>
      <c r="AR430" s="136" t="s">
        <v>87</v>
      </c>
      <c r="AT430" s="144" t="s">
        <v>76</v>
      </c>
      <c r="AU430" s="144" t="s">
        <v>85</v>
      </c>
      <c r="AY430" s="136" t="s">
        <v>128</v>
      </c>
      <c r="BK430" s="145">
        <f>SUM(BK431:BK460)</f>
        <v>0</v>
      </c>
    </row>
    <row r="431" spans="1:65" s="2" customFormat="1" ht="24.2" customHeight="1">
      <c r="A431" s="32"/>
      <c r="B431" s="148"/>
      <c r="C431" s="149" t="s">
        <v>754</v>
      </c>
      <c r="D431" s="149" t="s">
        <v>131</v>
      </c>
      <c r="E431" s="150" t="s">
        <v>755</v>
      </c>
      <c r="F431" s="151" t="s">
        <v>756</v>
      </c>
      <c r="G431" s="152" t="s">
        <v>217</v>
      </c>
      <c r="H431" s="153">
        <v>194.8</v>
      </c>
      <c r="I431" s="154"/>
      <c r="J431" s="155">
        <f>ROUND(I431*H431,2)</f>
        <v>0</v>
      </c>
      <c r="K431" s="151" t="s">
        <v>135</v>
      </c>
      <c r="L431" s="33"/>
      <c r="M431" s="156" t="s">
        <v>1</v>
      </c>
      <c r="N431" s="157" t="s">
        <v>42</v>
      </c>
      <c r="O431" s="58"/>
      <c r="P431" s="158">
        <f>O431*H431</f>
        <v>0</v>
      </c>
      <c r="Q431" s="158">
        <v>0</v>
      </c>
      <c r="R431" s="158">
        <f>Q431*H431</f>
        <v>0</v>
      </c>
      <c r="S431" s="158">
        <v>0</v>
      </c>
      <c r="T431" s="159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60" t="s">
        <v>280</v>
      </c>
      <c r="AT431" s="160" t="s">
        <v>131</v>
      </c>
      <c r="AU431" s="160" t="s">
        <v>87</v>
      </c>
      <c r="AY431" s="17" t="s">
        <v>128</v>
      </c>
      <c r="BE431" s="161">
        <f>IF(N431="základní",J431,0)</f>
        <v>0</v>
      </c>
      <c r="BF431" s="161">
        <f>IF(N431="snížená",J431,0)</f>
        <v>0</v>
      </c>
      <c r="BG431" s="161">
        <f>IF(N431="zákl. přenesená",J431,0)</f>
        <v>0</v>
      </c>
      <c r="BH431" s="161">
        <f>IF(N431="sníž. přenesená",J431,0)</f>
        <v>0</v>
      </c>
      <c r="BI431" s="161">
        <f>IF(N431="nulová",J431,0)</f>
        <v>0</v>
      </c>
      <c r="BJ431" s="17" t="s">
        <v>85</v>
      </c>
      <c r="BK431" s="161">
        <f>ROUND(I431*H431,2)</f>
        <v>0</v>
      </c>
      <c r="BL431" s="17" t="s">
        <v>280</v>
      </c>
      <c r="BM431" s="160" t="s">
        <v>757</v>
      </c>
    </row>
    <row r="432" spans="1:65" s="13" customFormat="1" ht="11.25">
      <c r="B432" s="171"/>
      <c r="D432" s="162" t="s">
        <v>213</v>
      </c>
      <c r="E432" s="172" t="s">
        <v>1</v>
      </c>
      <c r="F432" s="173" t="s">
        <v>327</v>
      </c>
      <c r="H432" s="174">
        <v>122</v>
      </c>
      <c r="I432" s="175"/>
      <c r="L432" s="171"/>
      <c r="M432" s="176"/>
      <c r="N432" s="177"/>
      <c r="O432" s="177"/>
      <c r="P432" s="177"/>
      <c r="Q432" s="177"/>
      <c r="R432" s="177"/>
      <c r="S432" s="177"/>
      <c r="T432" s="178"/>
      <c r="AT432" s="172" t="s">
        <v>213</v>
      </c>
      <c r="AU432" s="172" t="s">
        <v>87</v>
      </c>
      <c r="AV432" s="13" t="s">
        <v>87</v>
      </c>
      <c r="AW432" s="13" t="s">
        <v>32</v>
      </c>
      <c r="AX432" s="13" t="s">
        <v>77</v>
      </c>
      <c r="AY432" s="172" t="s">
        <v>128</v>
      </c>
    </row>
    <row r="433" spans="1:65" s="15" customFormat="1" ht="11.25">
      <c r="B433" s="197"/>
      <c r="D433" s="162" t="s">
        <v>213</v>
      </c>
      <c r="E433" s="198" t="s">
        <v>1</v>
      </c>
      <c r="F433" s="199" t="s">
        <v>328</v>
      </c>
      <c r="H433" s="200">
        <v>122</v>
      </c>
      <c r="I433" s="201"/>
      <c r="L433" s="197"/>
      <c r="M433" s="202"/>
      <c r="N433" s="203"/>
      <c r="O433" s="203"/>
      <c r="P433" s="203"/>
      <c r="Q433" s="203"/>
      <c r="R433" s="203"/>
      <c r="S433" s="203"/>
      <c r="T433" s="204"/>
      <c r="AT433" s="198" t="s">
        <v>213</v>
      </c>
      <c r="AU433" s="198" t="s">
        <v>87</v>
      </c>
      <c r="AV433" s="15" t="s">
        <v>143</v>
      </c>
      <c r="AW433" s="15" t="s">
        <v>32</v>
      </c>
      <c r="AX433" s="15" t="s">
        <v>77</v>
      </c>
      <c r="AY433" s="198" t="s">
        <v>128</v>
      </c>
    </row>
    <row r="434" spans="1:65" s="13" customFormat="1" ht="11.25">
      <c r="B434" s="171"/>
      <c r="D434" s="162" t="s">
        <v>213</v>
      </c>
      <c r="E434" s="172" t="s">
        <v>1</v>
      </c>
      <c r="F434" s="173" t="s">
        <v>329</v>
      </c>
      <c r="H434" s="174">
        <v>46.1</v>
      </c>
      <c r="I434" s="175"/>
      <c r="L434" s="171"/>
      <c r="M434" s="176"/>
      <c r="N434" s="177"/>
      <c r="O434" s="177"/>
      <c r="P434" s="177"/>
      <c r="Q434" s="177"/>
      <c r="R434" s="177"/>
      <c r="S434" s="177"/>
      <c r="T434" s="178"/>
      <c r="AT434" s="172" t="s">
        <v>213</v>
      </c>
      <c r="AU434" s="172" t="s">
        <v>87</v>
      </c>
      <c r="AV434" s="13" t="s">
        <v>87</v>
      </c>
      <c r="AW434" s="13" t="s">
        <v>32</v>
      </c>
      <c r="AX434" s="13" t="s">
        <v>77</v>
      </c>
      <c r="AY434" s="172" t="s">
        <v>128</v>
      </c>
    </row>
    <row r="435" spans="1:65" s="13" customFormat="1" ht="11.25">
      <c r="B435" s="171"/>
      <c r="D435" s="162" t="s">
        <v>213</v>
      </c>
      <c r="E435" s="172" t="s">
        <v>1</v>
      </c>
      <c r="F435" s="173" t="s">
        <v>322</v>
      </c>
      <c r="H435" s="174">
        <v>26.7</v>
      </c>
      <c r="I435" s="175"/>
      <c r="L435" s="171"/>
      <c r="M435" s="176"/>
      <c r="N435" s="177"/>
      <c r="O435" s="177"/>
      <c r="P435" s="177"/>
      <c r="Q435" s="177"/>
      <c r="R435" s="177"/>
      <c r="S435" s="177"/>
      <c r="T435" s="178"/>
      <c r="AT435" s="172" t="s">
        <v>213</v>
      </c>
      <c r="AU435" s="172" t="s">
        <v>87</v>
      </c>
      <c r="AV435" s="13" t="s">
        <v>87</v>
      </c>
      <c r="AW435" s="13" t="s">
        <v>32</v>
      </c>
      <c r="AX435" s="13" t="s">
        <v>77</v>
      </c>
      <c r="AY435" s="172" t="s">
        <v>128</v>
      </c>
    </row>
    <row r="436" spans="1:65" s="15" customFormat="1" ht="11.25">
      <c r="B436" s="197"/>
      <c r="D436" s="162" t="s">
        <v>213</v>
      </c>
      <c r="E436" s="198" t="s">
        <v>1</v>
      </c>
      <c r="F436" s="199" t="s">
        <v>309</v>
      </c>
      <c r="H436" s="200">
        <v>72.8</v>
      </c>
      <c r="I436" s="201"/>
      <c r="L436" s="197"/>
      <c r="M436" s="202"/>
      <c r="N436" s="203"/>
      <c r="O436" s="203"/>
      <c r="P436" s="203"/>
      <c r="Q436" s="203"/>
      <c r="R436" s="203"/>
      <c r="S436" s="203"/>
      <c r="T436" s="204"/>
      <c r="AT436" s="198" t="s">
        <v>213</v>
      </c>
      <c r="AU436" s="198" t="s">
        <v>87</v>
      </c>
      <c r="AV436" s="15" t="s">
        <v>143</v>
      </c>
      <c r="AW436" s="15" t="s">
        <v>32</v>
      </c>
      <c r="AX436" s="15" t="s">
        <v>77</v>
      </c>
      <c r="AY436" s="198" t="s">
        <v>128</v>
      </c>
    </row>
    <row r="437" spans="1:65" s="14" customFormat="1" ht="11.25">
      <c r="B437" s="179"/>
      <c r="D437" s="162" t="s">
        <v>213</v>
      </c>
      <c r="E437" s="180" t="s">
        <v>1</v>
      </c>
      <c r="F437" s="181" t="s">
        <v>220</v>
      </c>
      <c r="H437" s="182">
        <v>194.79999999999998</v>
      </c>
      <c r="I437" s="183"/>
      <c r="L437" s="179"/>
      <c r="M437" s="184"/>
      <c r="N437" s="185"/>
      <c r="O437" s="185"/>
      <c r="P437" s="185"/>
      <c r="Q437" s="185"/>
      <c r="R437" s="185"/>
      <c r="S437" s="185"/>
      <c r="T437" s="186"/>
      <c r="AT437" s="180" t="s">
        <v>213</v>
      </c>
      <c r="AU437" s="180" t="s">
        <v>87</v>
      </c>
      <c r="AV437" s="14" t="s">
        <v>149</v>
      </c>
      <c r="AW437" s="14" t="s">
        <v>32</v>
      </c>
      <c r="AX437" s="14" t="s">
        <v>85</v>
      </c>
      <c r="AY437" s="180" t="s">
        <v>128</v>
      </c>
    </row>
    <row r="438" spans="1:65" s="2" customFormat="1" ht="16.5" customHeight="1">
      <c r="A438" s="32"/>
      <c r="B438" s="148"/>
      <c r="C438" s="187" t="s">
        <v>758</v>
      </c>
      <c r="D438" s="187" t="s">
        <v>225</v>
      </c>
      <c r="E438" s="188" t="s">
        <v>759</v>
      </c>
      <c r="F438" s="189" t="s">
        <v>760</v>
      </c>
      <c r="G438" s="190" t="s">
        <v>217</v>
      </c>
      <c r="H438" s="191">
        <v>198.696</v>
      </c>
      <c r="I438" s="192"/>
      <c r="J438" s="193">
        <f>ROUND(I438*H438,2)</f>
        <v>0</v>
      </c>
      <c r="K438" s="189" t="s">
        <v>135</v>
      </c>
      <c r="L438" s="194"/>
      <c r="M438" s="195" t="s">
        <v>1</v>
      </c>
      <c r="N438" s="196" t="s">
        <v>42</v>
      </c>
      <c r="O438" s="58"/>
      <c r="P438" s="158">
        <f>O438*H438</f>
        <v>0</v>
      </c>
      <c r="Q438" s="158">
        <v>1.8E-3</v>
      </c>
      <c r="R438" s="158">
        <f>Q438*H438</f>
        <v>0.35765279999999999</v>
      </c>
      <c r="S438" s="158">
        <v>0</v>
      </c>
      <c r="T438" s="159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60" t="s">
        <v>361</v>
      </c>
      <c r="AT438" s="160" t="s">
        <v>225</v>
      </c>
      <c r="AU438" s="160" t="s">
        <v>87</v>
      </c>
      <c r="AY438" s="17" t="s">
        <v>128</v>
      </c>
      <c r="BE438" s="161">
        <f>IF(N438="základní",J438,0)</f>
        <v>0</v>
      </c>
      <c r="BF438" s="161">
        <f>IF(N438="snížená",J438,0)</f>
        <v>0</v>
      </c>
      <c r="BG438" s="161">
        <f>IF(N438="zákl. přenesená",J438,0)</f>
        <v>0</v>
      </c>
      <c r="BH438" s="161">
        <f>IF(N438="sníž. přenesená",J438,0)</f>
        <v>0</v>
      </c>
      <c r="BI438" s="161">
        <f>IF(N438="nulová",J438,0)</f>
        <v>0</v>
      </c>
      <c r="BJ438" s="17" t="s">
        <v>85</v>
      </c>
      <c r="BK438" s="161">
        <f>ROUND(I438*H438,2)</f>
        <v>0</v>
      </c>
      <c r="BL438" s="17" t="s">
        <v>280</v>
      </c>
      <c r="BM438" s="160" t="s">
        <v>761</v>
      </c>
    </row>
    <row r="439" spans="1:65" s="13" customFormat="1" ht="11.25">
      <c r="B439" s="171"/>
      <c r="D439" s="162" t="s">
        <v>213</v>
      </c>
      <c r="E439" s="172" t="s">
        <v>1</v>
      </c>
      <c r="F439" s="173" t="s">
        <v>762</v>
      </c>
      <c r="H439" s="174">
        <v>198.696</v>
      </c>
      <c r="I439" s="175"/>
      <c r="L439" s="171"/>
      <c r="M439" s="176"/>
      <c r="N439" s="177"/>
      <c r="O439" s="177"/>
      <c r="P439" s="177"/>
      <c r="Q439" s="177"/>
      <c r="R439" s="177"/>
      <c r="S439" s="177"/>
      <c r="T439" s="178"/>
      <c r="AT439" s="172" t="s">
        <v>213</v>
      </c>
      <c r="AU439" s="172" t="s">
        <v>87</v>
      </c>
      <c r="AV439" s="13" t="s">
        <v>87</v>
      </c>
      <c r="AW439" s="13" t="s">
        <v>32</v>
      </c>
      <c r="AX439" s="13" t="s">
        <v>85</v>
      </c>
      <c r="AY439" s="172" t="s">
        <v>128</v>
      </c>
    </row>
    <row r="440" spans="1:65" s="2" customFormat="1" ht="24.2" customHeight="1">
      <c r="A440" s="32"/>
      <c r="B440" s="148"/>
      <c r="C440" s="149" t="s">
        <v>763</v>
      </c>
      <c r="D440" s="149" t="s">
        <v>131</v>
      </c>
      <c r="E440" s="150" t="s">
        <v>764</v>
      </c>
      <c r="F440" s="151" t="s">
        <v>765</v>
      </c>
      <c r="G440" s="152" t="s">
        <v>217</v>
      </c>
      <c r="H440" s="153">
        <v>235.14</v>
      </c>
      <c r="I440" s="154"/>
      <c r="J440" s="155">
        <f>ROUND(I440*H440,2)</f>
        <v>0</v>
      </c>
      <c r="K440" s="151" t="s">
        <v>135</v>
      </c>
      <c r="L440" s="33"/>
      <c r="M440" s="156" t="s">
        <v>1</v>
      </c>
      <c r="N440" s="157" t="s">
        <v>42</v>
      </c>
      <c r="O440" s="58"/>
      <c r="P440" s="158">
        <f>O440*H440</f>
        <v>0</v>
      </c>
      <c r="Q440" s="158">
        <v>6.0000000000000001E-3</v>
      </c>
      <c r="R440" s="158">
        <f>Q440*H440</f>
        <v>1.4108399999999999</v>
      </c>
      <c r="S440" s="158">
        <v>0</v>
      </c>
      <c r="T440" s="159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60" t="s">
        <v>280</v>
      </c>
      <c r="AT440" s="160" t="s">
        <v>131</v>
      </c>
      <c r="AU440" s="160" t="s">
        <v>87</v>
      </c>
      <c r="AY440" s="17" t="s">
        <v>128</v>
      </c>
      <c r="BE440" s="161">
        <f>IF(N440="základní",J440,0)</f>
        <v>0</v>
      </c>
      <c r="BF440" s="161">
        <f>IF(N440="snížená",J440,0)</f>
        <v>0</v>
      </c>
      <c r="BG440" s="161">
        <f>IF(N440="zákl. přenesená",J440,0)</f>
        <v>0</v>
      </c>
      <c r="BH440" s="161">
        <f>IF(N440="sníž. přenesená",J440,0)</f>
        <v>0</v>
      </c>
      <c r="BI440" s="161">
        <f>IF(N440="nulová",J440,0)</f>
        <v>0</v>
      </c>
      <c r="BJ440" s="17" t="s">
        <v>85</v>
      </c>
      <c r="BK440" s="161">
        <f>ROUND(I440*H440,2)</f>
        <v>0</v>
      </c>
      <c r="BL440" s="17" t="s">
        <v>280</v>
      </c>
      <c r="BM440" s="160" t="s">
        <v>766</v>
      </c>
    </row>
    <row r="441" spans="1:65" s="13" customFormat="1" ht="11.25">
      <c r="B441" s="171"/>
      <c r="D441" s="162" t="s">
        <v>213</v>
      </c>
      <c r="E441" s="172" t="s">
        <v>1</v>
      </c>
      <c r="F441" s="173" t="s">
        <v>270</v>
      </c>
      <c r="H441" s="174">
        <v>102.34</v>
      </c>
      <c r="I441" s="175"/>
      <c r="L441" s="171"/>
      <c r="M441" s="176"/>
      <c r="N441" s="177"/>
      <c r="O441" s="177"/>
      <c r="P441" s="177"/>
      <c r="Q441" s="177"/>
      <c r="R441" s="177"/>
      <c r="S441" s="177"/>
      <c r="T441" s="178"/>
      <c r="AT441" s="172" t="s">
        <v>213</v>
      </c>
      <c r="AU441" s="172" t="s">
        <v>87</v>
      </c>
      <c r="AV441" s="13" t="s">
        <v>87</v>
      </c>
      <c r="AW441" s="13" t="s">
        <v>32</v>
      </c>
      <c r="AX441" s="13" t="s">
        <v>77</v>
      </c>
      <c r="AY441" s="172" t="s">
        <v>128</v>
      </c>
    </row>
    <row r="442" spans="1:65" s="13" customFormat="1" ht="11.25">
      <c r="B442" s="171"/>
      <c r="D442" s="162" t="s">
        <v>213</v>
      </c>
      <c r="E442" s="172" t="s">
        <v>1</v>
      </c>
      <c r="F442" s="173" t="s">
        <v>260</v>
      </c>
      <c r="H442" s="174">
        <v>3.69</v>
      </c>
      <c r="I442" s="175"/>
      <c r="L442" s="171"/>
      <c r="M442" s="176"/>
      <c r="N442" s="177"/>
      <c r="O442" s="177"/>
      <c r="P442" s="177"/>
      <c r="Q442" s="177"/>
      <c r="R442" s="177"/>
      <c r="S442" s="177"/>
      <c r="T442" s="178"/>
      <c r="AT442" s="172" t="s">
        <v>213</v>
      </c>
      <c r="AU442" s="172" t="s">
        <v>87</v>
      </c>
      <c r="AV442" s="13" t="s">
        <v>87</v>
      </c>
      <c r="AW442" s="13" t="s">
        <v>32</v>
      </c>
      <c r="AX442" s="13" t="s">
        <v>77</v>
      </c>
      <c r="AY442" s="172" t="s">
        <v>128</v>
      </c>
    </row>
    <row r="443" spans="1:65" s="13" customFormat="1" ht="11.25">
      <c r="B443" s="171"/>
      <c r="D443" s="162" t="s">
        <v>213</v>
      </c>
      <c r="E443" s="172" t="s">
        <v>1</v>
      </c>
      <c r="F443" s="173" t="s">
        <v>265</v>
      </c>
      <c r="H443" s="174">
        <v>23.3</v>
      </c>
      <c r="I443" s="175"/>
      <c r="L443" s="171"/>
      <c r="M443" s="176"/>
      <c r="N443" s="177"/>
      <c r="O443" s="177"/>
      <c r="P443" s="177"/>
      <c r="Q443" s="177"/>
      <c r="R443" s="177"/>
      <c r="S443" s="177"/>
      <c r="T443" s="178"/>
      <c r="AT443" s="172" t="s">
        <v>213</v>
      </c>
      <c r="AU443" s="172" t="s">
        <v>87</v>
      </c>
      <c r="AV443" s="13" t="s">
        <v>87</v>
      </c>
      <c r="AW443" s="13" t="s">
        <v>32</v>
      </c>
      <c r="AX443" s="13" t="s">
        <v>77</v>
      </c>
      <c r="AY443" s="172" t="s">
        <v>128</v>
      </c>
    </row>
    <row r="444" spans="1:65" s="13" customFormat="1" ht="11.25">
      <c r="B444" s="171"/>
      <c r="D444" s="162" t="s">
        <v>213</v>
      </c>
      <c r="E444" s="172" t="s">
        <v>1</v>
      </c>
      <c r="F444" s="173" t="s">
        <v>767</v>
      </c>
      <c r="H444" s="174">
        <v>105.81</v>
      </c>
      <c r="I444" s="175"/>
      <c r="L444" s="171"/>
      <c r="M444" s="176"/>
      <c r="N444" s="177"/>
      <c r="O444" s="177"/>
      <c r="P444" s="177"/>
      <c r="Q444" s="177"/>
      <c r="R444" s="177"/>
      <c r="S444" s="177"/>
      <c r="T444" s="178"/>
      <c r="AT444" s="172" t="s">
        <v>213</v>
      </c>
      <c r="AU444" s="172" t="s">
        <v>87</v>
      </c>
      <c r="AV444" s="13" t="s">
        <v>87</v>
      </c>
      <c r="AW444" s="13" t="s">
        <v>32</v>
      </c>
      <c r="AX444" s="13" t="s">
        <v>77</v>
      </c>
      <c r="AY444" s="172" t="s">
        <v>128</v>
      </c>
    </row>
    <row r="445" spans="1:65" s="14" customFormat="1" ht="11.25">
      <c r="B445" s="179"/>
      <c r="D445" s="162" t="s">
        <v>213</v>
      </c>
      <c r="E445" s="180" t="s">
        <v>1</v>
      </c>
      <c r="F445" s="181" t="s">
        <v>220</v>
      </c>
      <c r="H445" s="182">
        <v>235.14000000000001</v>
      </c>
      <c r="I445" s="183"/>
      <c r="L445" s="179"/>
      <c r="M445" s="184"/>
      <c r="N445" s="185"/>
      <c r="O445" s="185"/>
      <c r="P445" s="185"/>
      <c r="Q445" s="185"/>
      <c r="R445" s="185"/>
      <c r="S445" s="185"/>
      <c r="T445" s="186"/>
      <c r="AT445" s="180" t="s">
        <v>213</v>
      </c>
      <c r="AU445" s="180" t="s">
        <v>87</v>
      </c>
      <c r="AV445" s="14" t="s">
        <v>149</v>
      </c>
      <c r="AW445" s="14" t="s">
        <v>32</v>
      </c>
      <c r="AX445" s="14" t="s">
        <v>85</v>
      </c>
      <c r="AY445" s="180" t="s">
        <v>128</v>
      </c>
    </row>
    <row r="446" spans="1:65" s="2" customFormat="1" ht="21.75" customHeight="1">
      <c r="A446" s="32"/>
      <c r="B446" s="148"/>
      <c r="C446" s="187" t="s">
        <v>768</v>
      </c>
      <c r="D446" s="187" t="s">
        <v>225</v>
      </c>
      <c r="E446" s="188" t="s">
        <v>769</v>
      </c>
      <c r="F446" s="189" t="s">
        <v>770</v>
      </c>
      <c r="G446" s="190" t="s">
        <v>217</v>
      </c>
      <c r="H446" s="191">
        <v>3.7639999999999998</v>
      </c>
      <c r="I446" s="192"/>
      <c r="J446" s="193">
        <f>ROUND(I446*H446,2)</f>
        <v>0</v>
      </c>
      <c r="K446" s="189" t="s">
        <v>135</v>
      </c>
      <c r="L446" s="194"/>
      <c r="M446" s="195" t="s">
        <v>1</v>
      </c>
      <c r="N446" s="196" t="s">
        <v>42</v>
      </c>
      <c r="O446" s="58"/>
      <c r="P446" s="158">
        <f>O446*H446</f>
        <v>0</v>
      </c>
      <c r="Q446" s="158">
        <v>5.9999999999999995E-4</v>
      </c>
      <c r="R446" s="158">
        <f>Q446*H446</f>
        <v>2.2583999999999998E-3</v>
      </c>
      <c r="S446" s="158">
        <v>0</v>
      </c>
      <c r="T446" s="159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60" t="s">
        <v>361</v>
      </c>
      <c r="AT446" s="160" t="s">
        <v>225</v>
      </c>
      <c r="AU446" s="160" t="s">
        <v>87</v>
      </c>
      <c r="AY446" s="17" t="s">
        <v>128</v>
      </c>
      <c r="BE446" s="161">
        <f>IF(N446="základní",J446,0)</f>
        <v>0</v>
      </c>
      <c r="BF446" s="161">
        <f>IF(N446="snížená",J446,0)</f>
        <v>0</v>
      </c>
      <c r="BG446" s="161">
        <f>IF(N446="zákl. přenesená",J446,0)</f>
        <v>0</v>
      </c>
      <c r="BH446" s="161">
        <f>IF(N446="sníž. přenesená",J446,0)</f>
        <v>0</v>
      </c>
      <c r="BI446" s="161">
        <f>IF(N446="nulová",J446,0)</f>
        <v>0</v>
      </c>
      <c r="BJ446" s="17" t="s">
        <v>85</v>
      </c>
      <c r="BK446" s="161">
        <f>ROUND(I446*H446,2)</f>
        <v>0</v>
      </c>
      <c r="BL446" s="17" t="s">
        <v>280</v>
      </c>
      <c r="BM446" s="160" t="s">
        <v>771</v>
      </c>
    </row>
    <row r="447" spans="1:65" s="13" customFormat="1" ht="11.25">
      <c r="B447" s="171"/>
      <c r="D447" s="162" t="s">
        <v>213</v>
      </c>
      <c r="E447" s="172" t="s">
        <v>1</v>
      </c>
      <c r="F447" s="173" t="s">
        <v>772</v>
      </c>
      <c r="H447" s="174">
        <v>3.7639999999999998</v>
      </c>
      <c r="I447" s="175"/>
      <c r="L447" s="171"/>
      <c r="M447" s="176"/>
      <c r="N447" s="177"/>
      <c r="O447" s="177"/>
      <c r="P447" s="177"/>
      <c r="Q447" s="177"/>
      <c r="R447" s="177"/>
      <c r="S447" s="177"/>
      <c r="T447" s="178"/>
      <c r="AT447" s="172" t="s">
        <v>213</v>
      </c>
      <c r="AU447" s="172" t="s">
        <v>87</v>
      </c>
      <c r="AV447" s="13" t="s">
        <v>87</v>
      </c>
      <c r="AW447" s="13" t="s">
        <v>32</v>
      </c>
      <c r="AX447" s="13" t="s">
        <v>85</v>
      </c>
      <c r="AY447" s="172" t="s">
        <v>128</v>
      </c>
    </row>
    <row r="448" spans="1:65" s="2" customFormat="1" ht="21.75" customHeight="1">
      <c r="A448" s="32"/>
      <c r="B448" s="148"/>
      <c r="C448" s="187" t="s">
        <v>773</v>
      </c>
      <c r="D448" s="187" t="s">
        <v>225</v>
      </c>
      <c r="E448" s="188" t="s">
        <v>434</v>
      </c>
      <c r="F448" s="189" t="s">
        <v>435</v>
      </c>
      <c r="G448" s="190" t="s">
        <v>217</v>
      </c>
      <c r="H448" s="191">
        <v>105.81</v>
      </c>
      <c r="I448" s="192"/>
      <c r="J448" s="193">
        <f>ROUND(I448*H448,2)</f>
        <v>0</v>
      </c>
      <c r="K448" s="189" t="s">
        <v>135</v>
      </c>
      <c r="L448" s="194"/>
      <c r="M448" s="195" t="s">
        <v>1</v>
      </c>
      <c r="N448" s="196" t="s">
        <v>42</v>
      </c>
      <c r="O448" s="58"/>
      <c r="P448" s="158">
        <f>O448*H448</f>
        <v>0</v>
      </c>
      <c r="Q448" s="158">
        <v>7.5000000000000002E-4</v>
      </c>
      <c r="R448" s="158">
        <f>Q448*H448</f>
        <v>7.9357499999999997E-2</v>
      </c>
      <c r="S448" s="158">
        <v>0</v>
      </c>
      <c r="T448" s="159">
        <f>S448*H448</f>
        <v>0</v>
      </c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60" t="s">
        <v>361</v>
      </c>
      <c r="AT448" s="160" t="s">
        <v>225</v>
      </c>
      <c r="AU448" s="160" t="s">
        <v>87</v>
      </c>
      <c r="AY448" s="17" t="s">
        <v>128</v>
      </c>
      <c r="BE448" s="161">
        <f>IF(N448="základní",J448,0)</f>
        <v>0</v>
      </c>
      <c r="BF448" s="161">
        <f>IF(N448="snížená",J448,0)</f>
        <v>0</v>
      </c>
      <c r="BG448" s="161">
        <f>IF(N448="zákl. přenesená",J448,0)</f>
        <v>0</v>
      </c>
      <c r="BH448" s="161">
        <f>IF(N448="sníž. přenesená",J448,0)</f>
        <v>0</v>
      </c>
      <c r="BI448" s="161">
        <f>IF(N448="nulová",J448,0)</f>
        <v>0</v>
      </c>
      <c r="BJ448" s="17" t="s">
        <v>85</v>
      </c>
      <c r="BK448" s="161">
        <f>ROUND(I448*H448,2)</f>
        <v>0</v>
      </c>
      <c r="BL448" s="17" t="s">
        <v>280</v>
      </c>
      <c r="BM448" s="160" t="s">
        <v>774</v>
      </c>
    </row>
    <row r="449" spans="1:65" s="13" customFormat="1" ht="11.25">
      <c r="B449" s="171"/>
      <c r="D449" s="162" t="s">
        <v>213</v>
      </c>
      <c r="E449" s="172" t="s">
        <v>1</v>
      </c>
      <c r="F449" s="173" t="s">
        <v>767</v>
      </c>
      <c r="H449" s="174">
        <v>105.81</v>
      </c>
      <c r="I449" s="175"/>
      <c r="L449" s="171"/>
      <c r="M449" s="176"/>
      <c r="N449" s="177"/>
      <c r="O449" s="177"/>
      <c r="P449" s="177"/>
      <c r="Q449" s="177"/>
      <c r="R449" s="177"/>
      <c r="S449" s="177"/>
      <c r="T449" s="178"/>
      <c r="AT449" s="172" t="s">
        <v>213</v>
      </c>
      <c r="AU449" s="172" t="s">
        <v>87</v>
      </c>
      <c r="AV449" s="13" t="s">
        <v>87</v>
      </c>
      <c r="AW449" s="13" t="s">
        <v>32</v>
      </c>
      <c r="AX449" s="13" t="s">
        <v>77</v>
      </c>
      <c r="AY449" s="172" t="s">
        <v>128</v>
      </c>
    </row>
    <row r="450" spans="1:65" s="14" customFormat="1" ht="11.25">
      <c r="B450" s="179"/>
      <c r="D450" s="162" t="s">
        <v>213</v>
      </c>
      <c r="E450" s="180" t="s">
        <v>1</v>
      </c>
      <c r="F450" s="181" t="s">
        <v>220</v>
      </c>
      <c r="H450" s="182">
        <v>105.81</v>
      </c>
      <c r="I450" s="183"/>
      <c r="L450" s="179"/>
      <c r="M450" s="184"/>
      <c r="N450" s="185"/>
      <c r="O450" s="185"/>
      <c r="P450" s="185"/>
      <c r="Q450" s="185"/>
      <c r="R450" s="185"/>
      <c r="S450" s="185"/>
      <c r="T450" s="186"/>
      <c r="AT450" s="180" t="s">
        <v>213</v>
      </c>
      <c r="AU450" s="180" t="s">
        <v>87</v>
      </c>
      <c r="AV450" s="14" t="s">
        <v>149</v>
      </c>
      <c r="AW450" s="14" t="s">
        <v>32</v>
      </c>
      <c r="AX450" s="14" t="s">
        <v>85</v>
      </c>
      <c r="AY450" s="180" t="s">
        <v>128</v>
      </c>
    </row>
    <row r="451" spans="1:65" s="2" customFormat="1" ht="21.75" customHeight="1">
      <c r="A451" s="32"/>
      <c r="B451" s="148"/>
      <c r="C451" s="187" t="s">
        <v>775</v>
      </c>
      <c r="D451" s="187" t="s">
        <v>225</v>
      </c>
      <c r="E451" s="188" t="s">
        <v>444</v>
      </c>
      <c r="F451" s="189" t="s">
        <v>445</v>
      </c>
      <c r="G451" s="190" t="s">
        <v>217</v>
      </c>
      <c r="H451" s="191">
        <v>127.687</v>
      </c>
      <c r="I451" s="192"/>
      <c r="J451" s="193">
        <f>ROUND(I451*H451,2)</f>
        <v>0</v>
      </c>
      <c r="K451" s="189" t="s">
        <v>135</v>
      </c>
      <c r="L451" s="194"/>
      <c r="M451" s="195" t="s">
        <v>1</v>
      </c>
      <c r="N451" s="196" t="s">
        <v>42</v>
      </c>
      <c r="O451" s="58"/>
      <c r="P451" s="158">
        <f>O451*H451</f>
        <v>0</v>
      </c>
      <c r="Q451" s="158">
        <v>1.5E-3</v>
      </c>
      <c r="R451" s="158">
        <f>Q451*H451</f>
        <v>0.19153049999999999</v>
      </c>
      <c r="S451" s="158">
        <v>0</v>
      </c>
      <c r="T451" s="159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60" t="s">
        <v>361</v>
      </c>
      <c r="AT451" s="160" t="s">
        <v>225</v>
      </c>
      <c r="AU451" s="160" t="s">
        <v>87</v>
      </c>
      <c r="AY451" s="17" t="s">
        <v>128</v>
      </c>
      <c r="BE451" s="161">
        <f>IF(N451="základní",J451,0)</f>
        <v>0</v>
      </c>
      <c r="BF451" s="161">
        <f>IF(N451="snížená",J451,0)</f>
        <v>0</v>
      </c>
      <c r="BG451" s="161">
        <f>IF(N451="zákl. přenesená",J451,0)</f>
        <v>0</v>
      </c>
      <c r="BH451" s="161">
        <f>IF(N451="sníž. přenesená",J451,0)</f>
        <v>0</v>
      </c>
      <c r="BI451" s="161">
        <f>IF(N451="nulová",J451,0)</f>
        <v>0</v>
      </c>
      <c r="BJ451" s="17" t="s">
        <v>85</v>
      </c>
      <c r="BK451" s="161">
        <f>ROUND(I451*H451,2)</f>
        <v>0</v>
      </c>
      <c r="BL451" s="17" t="s">
        <v>280</v>
      </c>
      <c r="BM451" s="160" t="s">
        <v>776</v>
      </c>
    </row>
    <row r="452" spans="1:65" s="13" customFormat="1" ht="11.25">
      <c r="B452" s="171"/>
      <c r="D452" s="162" t="s">
        <v>213</v>
      </c>
      <c r="E452" s="172" t="s">
        <v>1</v>
      </c>
      <c r="F452" s="173" t="s">
        <v>777</v>
      </c>
      <c r="H452" s="174">
        <v>104.387</v>
      </c>
      <c r="I452" s="175"/>
      <c r="L452" s="171"/>
      <c r="M452" s="176"/>
      <c r="N452" s="177"/>
      <c r="O452" s="177"/>
      <c r="P452" s="177"/>
      <c r="Q452" s="177"/>
      <c r="R452" s="177"/>
      <c r="S452" s="177"/>
      <c r="T452" s="178"/>
      <c r="AT452" s="172" t="s">
        <v>213</v>
      </c>
      <c r="AU452" s="172" t="s">
        <v>87</v>
      </c>
      <c r="AV452" s="13" t="s">
        <v>87</v>
      </c>
      <c r="AW452" s="13" t="s">
        <v>32</v>
      </c>
      <c r="AX452" s="13" t="s">
        <v>77</v>
      </c>
      <c r="AY452" s="172" t="s">
        <v>128</v>
      </c>
    </row>
    <row r="453" spans="1:65" s="13" customFormat="1" ht="11.25">
      <c r="B453" s="171"/>
      <c r="D453" s="162" t="s">
        <v>213</v>
      </c>
      <c r="E453" s="172" t="s">
        <v>1</v>
      </c>
      <c r="F453" s="173" t="s">
        <v>265</v>
      </c>
      <c r="H453" s="174">
        <v>23.3</v>
      </c>
      <c r="I453" s="175"/>
      <c r="L453" s="171"/>
      <c r="M453" s="176"/>
      <c r="N453" s="177"/>
      <c r="O453" s="177"/>
      <c r="P453" s="177"/>
      <c r="Q453" s="177"/>
      <c r="R453" s="177"/>
      <c r="S453" s="177"/>
      <c r="T453" s="178"/>
      <c r="AT453" s="172" t="s">
        <v>213</v>
      </c>
      <c r="AU453" s="172" t="s">
        <v>87</v>
      </c>
      <c r="AV453" s="13" t="s">
        <v>87</v>
      </c>
      <c r="AW453" s="13" t="s">
        <v>32</v>
      </c>
      <c r="AX453" s="13" t="s">
        <v>77</v>
      </c>
      <c r="AY453" s="172" t="s">
        <v>128</v>
      </c>
    </row>
    <row r="454" spans="1:65" s="14" customFormat="1" ht="11.25">
      <c r="B454" s="179"/>
      <c r="D454" s="162" t="s">
        <v>213</v>
      </c>
      <c r="E454" s="180" t="s">
        <v>1</v>
      </c>
      <c r="F454" s="181" t="s">
        <v>220</v>
      </c>
      <c r="H454" s="182">
        <v>127.687</v>
      </c>
      <c r="I454" s="183"/>
      <c r="L454" s="179"/>
      <c r="M454" s="184"/>
      <c r="N454" s="185"/>
      <c r="O454" s="185"/>
      <c r="P454" s="185"/>
      <c r="Q454" s="185"/>
      <c r="R454" s="185"/>
      <c r="S454" s="185"/>
      <c r="T454" s="186"/>
      <c r="AT454" s="180" t="s">
        <v>213</v>
      </c>
      <c r="AU454" s="180" t="s">
        <v>87</v>
      </c>
      <c r="AV454" s="14" t="s">
        <v>149</v>
      </c>
      <c r="AW454" s="14" t="s">
        <v>32</v>
      </c>
      <c r="AX454" s="14" t="s">
        <v>85</v>
      </c>
      <c r="AY454" s="180" t="s">
        <v>128</v>
      </c>
    </row>
    <row r="455" spans="1:65" s="2" customFormat="1" ht="24.2" customHeight="1">
      <c r="A455" s="32"/>
      <c r="B455" s="148"/>
      <c r="C455" s="149" t="s">
        <v>778</v>
      </c>
      <c r="D455" s="149" t="s">
        <v>131</v>
      </c>
      <c r="E455" s="150" t="s">
        <v>779</v>
      </c>
      <c r="F455" s="151" t="s">
        <v>780</v>
      </c>
      <c r="G455" s="152" t="s">
        <v>217</v>
      </c>
      <c r="H455" s="153">
        <v>950</v>
      </c>
      <c r="I455" s="154"/>
      <c r="J455" s="155">
        <f>ROUND(I455*H455,2)</f>
        <v>0</v>
      </c>
      <c r="K455" s="151" t="s">
        <v>135</v>
      </c>
      <c r="L455" s="33"/>
      <c r="M455" s="156" t="s">
        <v>1</v>
      </c>
      <c r="N455" s="157" t="s">
        <v>42</v>
      </c>
      <c r="O455" s="58"/>
      <c r="P455" s="158">
        <f>O455*H455</f>
        <v>0</v>
      </c>
      <c r="Q455" s="158">
        <v>2.0400000000000001E-3</v>
      </c>
      <c r="R455" s="158">
        <f>Q455*H455</f>
        <v>1.9380000000000002</v>
      </c>
      <c r="S455" s="158">
        <v>0</v>
      </c>
      <c r="T455" s="159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60" t="s">
        <v>280</v>
      </c>
      <c r="AT455" s="160" t="s">
        <v>131</v>
      </c>
      <c r="AU455" s="160" t="s">
        <v>87</v>
      </c>
      <c r="AY455" s="17" t="s">
        <v>128</v>
      </c>
      <c r="BE455" s="161">
        <f>IF(N455="základní",J455,0)</f>
        <v>0</v>
      </c>
      <c r="BF455" s="161">
        <f>IF(N455="snížená",J455,0)</f>
        <v>0</v>
      </c>
      <c r="BG455" s="161">
        <f>IF(N455="zákl. přenesená",J455,0)</f>
        <v>0</v>
      </c>
      <c r="BH455" s="161">
        <f>IF(N455="sníž. přenesená",J455,0)</f>
        <v>0</v>
      </c>
      <c r="BI455" s="161">
        <f>IF(N455="nulová",J455,0)</f>
        <v>0</v>
      </c>
      <c r="BJ455" s="17" t="s">
        <v>85</v>
      </c>
      <c r="BK455" s="161">
        <f>ROUND(I455*H455,2)</f>
        <v>0</v>
      </c>
      <c r="BL455" s="17" t="s">
        <v>280</v>
      </c>
      <c r="BM455" s="160" t="s">
        <v>781</v>
      </c>
    </row>
    <row r="456" spans="1:65" s="13" customFormat="1" ht="11.25">
      <c r="B456" s="171"/>
      <c r="D456" s="162" t="s">
        <v>213</v>
      </c>
      <c r="E456" s="172" t="s">
        <v>1</v>
      </c>
      <c r="F456" s="173" t="s">
        <v>782</v>
      </c>
      <c r="H456" s="174">
        <v>950</v>
      </c>
      <c r="I456" s="175"/>
      <c r="L456" s="171"/>
      <c r="M456" s="176"/>
      <c r="N456" s="177"/>
      <c r="O456" s="177"/>
      <c r="P456" s="177"/>
      <c r="Q456" s="177"/>
      <c r="R456" s="177"/>
      <c r="S456" s="177"/>
      <c r="T456" s="178"/>
      <c r="AT456" s="172" t="s">
        <v>213</v>
      </c>
      <c r="AU456" s="172" t="s">
        <v>87</v>
      </c>
      <c r="AV456" s="13" t="s">
        <v>87</v>
      </c>
      <c r="AW456" s="13" t="s">
        <v>32</v>
      </c>
      <c r="AX456" s="13" t="s">
        <v>85</v>
      </c>
      <c r="AY456" s="172" t="s">
        <v>128</v>
      </c>
    </row>
    <row r="457" spans="1:65" s="2" customFormat="1" ht="21.75" customHeight="1">
      <c r="A457" s="32"/>
      <c r="B457" s="148"/>
      <c r="C457" s="187" t="s">
        <v>783</v>
      </c>
      <c r="D457" s="187" t="s">
        <v>225</v>
      </c>
      <c r="E457" s="188" t="s">
        <v>784</v>
      </c>
      <c r="F457" s="189" t="s">
        <v>785</v>
      </c>
      <c r="G457" s="190" t="s">
        <v>217</v>
      </c>
      <c r="H457" s="191">
        <v>969</v>
      </c>
      <c r="I457" s="192"/>
      <c r="J457" s="193">
        <f>ROUND(I457*H457,2)</f>
        <v>0</v>
      </c>
      <c r="K457" s="189" t="s">
        <v>135</v>
      </c>
      <c r="L457" s="194"/>
      <c r="M457" s="195" t="s">
        <v>1</v>
      </c>
      <c r="N457" s="196" t="s">
        <v>42</v>
      </c>
      <c r="O457" s="58"/>
      <c r="P457" s="158">
        <f>O457*H457</f>
        <v>0</v>
      </c>
      <c r="Q457" s="158">
        <v>1.2E-2</v>
      </c>
      <c r="R457" s="158">
        <f>Q457*H457</f>
        <v>11.628</v>
      </c>
      <c r="S457" s="158">
        <v>0</v>
      </c>
      <c r="T457" s="159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60" t="s">
        <v>361</v>
      </c>
      <c r="AT457" s="160" t="s">
        <v>225</v>
      </c>
      <c r="AU457" s="160" t="s">
        <v>87</v>
      </c>
      <c r="AY457" s="17" t="s">
        <v>128</v>
      </c>
      <c r="BE457" s="161">
        <f>IF(N457="základní",J457,0)</f>
        <v>0</v>
      </c>
      <c r="BF457" s="161">
        <f>IF(N457="snížená",J457,0)</f>
        <v>0</v>
      </c>
      <c r="BG457" s="161">
        <f>IF(N457="zákl. přenesená",J457,0)</f>
        <v>0</v>
      </c>
      <c r="BH457" s="161">
        <f>IF(N457="sníž. přenesená",J457,0)</f>
        <v>0</v>
      </c>
      <c r="BI457" s="161">
        <f>IF(N457="nulová",J457,0)</f>
        <v>0</v>
      </c>
      <c r="BJ457" s="17" t="s">
        <v>85</v>
      </c>
      <c r="BK457" s="161">
        <f>ROUND(I457*H457,2)</f>
        <v>0</v>
      </c>
      <c r="BL457" s="17" t="s">
        <v>280</v>
      </c>
      <c r="BM457" s="160" t="s">
        <v>786</v>
      </c>
    </row>
    <row r="458" spans="1:65" s="13" customFormat="1" ht="11.25">
      <c r="B458" s="171"/>
      <c r="D458" s="162" t="s">
        <v>213</v>
      </c>
      <c r="E458" s="172" t="s">
        <v>1</v>
      </c>
      <c r="F458" s="173" t="s">
        <v>787</v>
      </c>
      <c r="H458" s="174">
        <v>969</v>
      </c>
      <c r="I458" s="175"/>
      <c r="L458" s="171"/>
      <c r="M458" s="176"/>
      <c r="N458" s="177"/>
      <c r="O458" s="177"/>
      <c r="P458" s="177"/>
      <c r="Q458" s="177"/>
      <c r="R458" s="177"/>
      <c r="S458" s="177"/>
      <c r="T458" s="178"/>
      <c r="AT458" s="172" t="s">
        <v>213</v>
      </c>
      <c r="AU458" s="172" t="s">
        <v>87</v>
      </c>
      <c r="AV458" s="13" t="s">
        <v>87</v>
      </c>
      <c r="AW458" s="13" t="s">
        <v>32</v>
      </c>
      <c r="AX458" s="13" t="s">
        <v>85</v>
      </c>
      <c r="AY458" s="172" t="s">
        <v>128</v>
      </c>
    </row>
    <row r="459" spans="1:65" s="2" customFormat="1" ht="24.2" customHeight="1">
      <c r="A459" s="32"/>
      <c r="B459" s="148"/>
      <c r="C459" s="149" t="s">
        <v>788</v>
      </c>
      <c r="D459" s="149" t="s">
        <v>131</v>
      </c>
      <c r="E459" s="150" t="s">
        <v>789</v>
      </c>
      <c r="F459" s="151" t="s">
        <v>790</v>
      </c>
      <c r="G459" s="152" t="s">
        <v>650</v>
      </c>
      <c r="H459" s="153">
        <v>15.608000000000001</v>
      </c>
      <c r="I459" s="154"/>
      <c r="J459" s="155">
        <f>ROUND(I459*H459,2)</f>
        <v>0</v>
      </c>
      <c r="K459" s="151" t="s">
        <v>135</v>
      </c>
      <c r="L459" s="33"/>
      <c r="M459" s="156" t="s">
        <v>1</v>
      </c>
      <c r="N459" s="157" t="s">
        <v>42</v>
      </c>
      <c r="O459" s="58"/>
      <c r="P459" s="158">
        <f>O459*H459</f>
        <v>0</v>
      </c>
      <c r="Q459" s="158">
        <v>0</v>
      </c>
      <c r="R459" s="158">
        <f>Q459*H459</f>
        <v>0</v>
      </c>
      <c r="S459" s="158">
        <v>0</v>
      </c>
      <c r="T459" s="159">
        <f>S459*H459</f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60" t="s">
        <v>280</v>
      </c>
      <c r="AT459" s="160" t="s">
        <v>131</v>
      </c>
      <c r="AU459" s="160" t="s">
        <v>87</v>
      </c>
      <c r="AY459" s="17" t="s">
        <v>128</v>
      </c>
      <c r="BE459" s="161">
        <f>IF(N459="základní",J459,0)</f>
        <v>0</v>
      </c>
      <c r="BF459" s="161">
        <f>IF(N459="snížená",J459,0)</f>
        <v>0</v>
      </c>
      <c r="BG459" s="161">
        <f>IF(N459="zákl. přenesená",J459,0)</f>
        <v>0</v>
      </c>
      <c r="BH459" s="161">
        <f>IF(N459="sníž. přenesená",J459,0)</f>
        <v>0</v>
      </c>
      <c r="BI459" s="161">
        <f>IF(N459="nulová",J459,0)</f>
        <v>0</v>
      </c>
      <c r="BJ459" s="17" t="s">
        <v>85</v>
      </c>
      <c r="BK459" s="161">
        <f>ROUND(I459*H459,2)</f>
        <v>0</v>
      </c>
      <c r="BL459" s="17" t="s">
        <v>280</v>
      </c>
      <c r="BM459" s="160" t="s">
        <v>791</v>
      </c>
    </row>
    <row r="460" spans="1:65" s="2" customFormat="1" ht="24.2" customHeight="1">
      <c r="A460" s="32"/>
      <c r="B460" s="148"/>
      <c r="C460" s="149" t="s">
        <v>792</v>
      </c>
      <c r="D460" s="149" t="s">
        <v>131</v>
      </c>
      <c r="E460" s="150" t="s">
        <v>793</v>
      </c>
      <c r="F460" s="151" t="s">
        <v>794</v>
      </c>
      <c r="G460" s="152" t="s">
        <v>650</v>
      </c>
      <c r="H460" s="153">
        <v>15.608000000000001</v>
      </c>
      <c r="I460" s="154"/>
      <c r="J460" s="155">
        <f>ROUND(I460*H460,2)</f>
        <v>0</v>
      </c>
      <c r="K460" s="151" t="s">
        <v>1</v>
      </c>
      <c r="L460" s="33"/>
      <c r="M460" s="156" t="s">
        <v>1</v>
      </c>
      <c r="N460" s="157" t="s">
        <v>42</v>
      </c>
      <c r="O460" s="58"/>
      <c r="P460" s="158">
        <f>O460*H460</f>
        <v>0</v>
      </c>
      <c r="Q460" s="158">
        <v>0</v>
      </c>
      <c r="R460" s="158">
        <f>Q460*H460</f>
        <v>0</v>
      </c>
      <c r="S460" s="158">
        <v>0</v>
      </c>
      <c r="T460" s="159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60" t="s">
        <v>280</v>
      </c>
      <c r="AT460" s="160" t="s">
        <v>131</v>
      </c>
      <c r="AU460" s="160" t="s">
        <v>87</v>
      </c>
      <c r="AY460" s="17" t="s">
        <v>128</v>
      </c>
      <c r="BE460" s="161">
        <f>IF(N460="základní",J460,0)</f>
        <v>0</v>
      </c>
      <c r="BF460" s="161">
        <f>IF(N460="snížená",J460,0)</f>
        <v>0</v>
      </c>
      <c r="BG460" s="161">
        <f>IF(N460="zákl. přenesená",J460,0)</f>
        <v>0</v>
      </c>
      <c r="BH460" s="161">
        <f>IF(N460="sníž. přenesená",J460,0)</f>
        <v>0</v>
      </c>
      <c r="BI460" s="161">
        <f>IF(N460="nulová",J460,0)</f>
        <v>0</v>
      </c>
      <c r="BJ460" s="17" t="s">
        <v>85</v>
      </c>
      <c r="BK460" s="161">
        <f>ROUND(I460*H460,2)</f>
        <v>0</v>
      </c>
      <c r="BL460" s="17" t="s">
        <v>280</v>
      </c>
      <c r="BM460" s="160" t="s">
        <v>795</v>
      </c>
    </row>
    <row r="461" spans="1:65" s="12" customFormat="1" ht="22.9" customHeight="1">
      <c r="B461" s="135"/>
      <c r="D461" s="136" t="s">
        <v>76</v>
      </c>
      <c r="E461" s="146" t="s">
        <v>796</v>
      </c>
      <c r="F461" s="146" t="s">
        <v>797</v>
      </c>
      <c r="I461" s="138"/>
      <c r="J461" s="147">
        <f>BK461</f>
        <v>0</v>
      </c>
      <c r="L461" s="135"/>
      <c r="M461" s="140"/>
      <c r="N461" s="141"/>
      <c r="O461" s="141"/>
      <c r="P461" s="142">
        <f>SUM(P462:P472)</f>
        <v>0</v>
      </c>
      <c r="Q461" s="141"/>
      <c r="R461" s="142">
        <f>SUM(R462:R472)</f>
        <v>0.79731036</v>
      </c>
      <c r="S461" s="141"/>
      <c r="T461" s="143">
        <f>SUM(T462:T472)</f>
        <v>0</v>
      </c>
      <c r="AR461" s="136" t="s">
        <v>87</v>
      </c>
      <c r="AT461" s="144" t="s">
        <v>76</v>
      </c>
      <c r="AU461" s="144" t="s">
        <v>85</v>
      </c>
      <c r="AY461" s="136" t="s">
        <v>128</v>
      </c>
      <c r="BK461" s="145">
        <f>SUM(BK462:BK472)</f>
        <v>0</v>
      </c>
    </row>
    <row r="462" spans="1:65" s="2" customFormat="1" ht="33" customHeight="1">
      <c r="A462" s="32"/>
      <c r="B462" s="148"/>
      <c r="C462" s="149" t="s">
        <v>798</v>
      </c>
      <c r="D462" s="149" t="s">
        <v>131</v>
      </c>
      <c r="E462" s="150" t="s">
        <v>799</v>
      </c>
      <c r="F462" s="151" t="s">
        <v>800</v>
      </c>
      <c r="G462" s="152" t="s">
        <v>211</v>
      </c>
      <c r="H462" s="153">
        <v>1.3859999999999999</v>
      </c>
      <c r="I462" s="154"/>
      <c r="J462" s="155">
        <f>ROUND(I462*H462,2)</f>
        <v>0</v>
      </c>
      <c r="K462" s="151" t="s">
        <v>135</v>
      </c>
      <c r="L462" s="33"/>
      <c r="M462" s="156" t="s">
        <v>1</v>
      </c>
      <c r="N462" s="157" t="s">
        <v>42</v>
      </c>
      <c r="O462" s="58"/>
      <c r="P462" s="158">
        <f>O462*H462</f>
        <v>0</v>
      </c>
      <c r="Q462" s="158">
        <v>1.89E-3</v>
      </c>
      <c r="R462" s="158">
        <f>Q462*H462</f>
        <v>2.6195399999999996E-3</v>
      </c>
      <c r="S462" s="158">
        <v>0</v>
      </c>
      <c r="T462" s="159">
        <f>S462*H462</f>
        <v>0</v>
      </c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160" t="s">
        <v>280</v>
      </c>
      <c r="AT462" s="160" t="s">
        <v>131</v>
      </c>
      <c r="AU462" s="160" t="s">
        <v>87</v>
      </c>
      <c r="AY462" s="17" t="s">
        <v>128</v>
      </c>
      <c r="BE462" s="161">
        <f>IF(N462="základní",J462,0)</f>
        <v>0</v>
      </c>
      <c r="BF462" s="161">
        <f>IF(N462="snížená",J462,0)</f>
        <v>0</v>
      </c>
      <c r="BG462" s="161">
        <f>IF(N462="zákl. přenesená",J462,0)</f>
        <v>0</v>
      </c>
      <c r="BH462" s="161">
        <f>IF(N462="sníž. přenesená",J462,0)</f>
        <v>0</v>
      </c>
      <c r="BI462" s="161">
        <f>IF(N462="nulová",J462,0)</f>
        <v>0</v>
      </c>
      <c r="BJ462" s="17" t="s">
        <v>85</v>
      </c>
      <c r="BK462" s="161">
        <f>ROUND(I462*H462,2)</f>
        <v>0</v>
      </c>
      <c r="BL462" s="17" t="s">
        <v>280</v>
      </c>
      <c r="BM462" s="160" t="s">
        <v>801</v>
      </c>
    </row>
    <row r="463" spans="1:65" s="2" customFormat="1" ht="33" customHeight="1">
      <c r="A463" s="32"/>
      <c r="B463" s="148"/>
      <c r="C463" s="149" t="s">
        <v>802</v>
      </c>
      <c r="D463" s="149" t="s">
        <v>131</v>
      </c>
      <c r="E463" s="150" t="s">
        <v>803</v>
      </c>
      <c r="F463" s="151" t="s">
        <v>804</v>
      </c>
      <c r="G463" s="152" t="s">
        <v>248</v>
      </c>
      <c r="H463" s="153">
        <v>23.64</v>
      </c>
      <c r="I463" s="154"/>
      <c r="J463" s="155">
        <f>ROUND(I463*H463,2)</f>
        <v>0</v>
      </c>
      <c r="K463" s="151" t="s">
        <v>135</v>
      </c>
      <c r="L463" s="33"/>
      <c r="M463" s="156" t="s">
        <v>1</v>
      </c>
      <c r="N463" s="157" t="s">
        <v>42</v>
      </c>
      <c r="O463" s="58"/>
      <c r="P463" s="158">
        <f>O463*H463</f>
        <v>0</v>
      </c>
      <c r="Q463" s="158">
        <v>0</v>
      </c>
      <c r="R463" s="158">
        <f>Q463*H463</f>
        <v>0</v>
      </c>
      <c r="S463" s="158">
        <v>0</v>
      </c>
      <c r="T463" s="159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60" t="s">
        <v>280</v>
      </c>
      <c r="AT463" s="160" t="s">
        <v>131</v>
      </c>
      <c r="AU463" s="160" t="s">
        <v>87</v>
      </c>
      <c r="AY463" s="17" t="s">
        <v>128</v>
      </c>
      <c r="BE463" s="161">
        <f>IF(N463="základní",J463,0)</f>
        <v>0</v>
      </c>
      <c r="BF463" s="161">
        <f>IF(N463="snížená",J463,0)</f>
        <v>0</v>
      </c>
      <c r="BG463" s="161">
        <f>IF(N463="zákl. přenesená",J463,0)</f>
        <v>0</v>
      </c>
      <c r="BH463" s="161">
        <f>IF(N463="sníž. přenesená",J463,0)</f>
        <v>0</v>
      </c>
      <c r="BI463" s="161">
        <f>IF(N463="nulová",J463,0)</f>
        <v>0</v>
      </c>
      <c r="BJ463" s="17" t="s">
        <v>85</v>
      </c>
      <c r="BK463" s="161">
        <f>ROUND(I463*H463,2)</f>
        <v>0</v>
      </c>
      <c r="BL463" s="17" t="s">
        <v>280</v>
      </c>
      <c r="BM463" s="160" t="s">
        <v>805</v>
      </c>
    </row>
    <row r="464" spans="1:65" s="13" customFormat="1" ht="11.25">
      <c r="B464" s="171"/>
      <c r="D464" s="162" t="s">
        <v>213</v>
      </c>
      <c r="E464" s="172" t="s">
        <v>1</v>
      </c>
      <c r="F464" s="173" t="s">
        <v>806</v>
      </c>
      <c r="H464" s="174">
        <v>23.64</v>
      </c>
      <c r="I464" s="175"/>
      <c r="L464" s="171"/>
      <c r="M464" s="176"/>
      <c r="N464" s="177"/>
      <c r="O464" s="177"/>
      <c r="P464" s="177"/>
      <c r="Q464" s="177"/>
      <c r="R464" s="177"/>
      <c r="S464" s="177"/>
      <c r="T464" s="178"/>
      <c r="AT464" s="172" t="s">
        <v>213</v>
      </c>
      <c r="AU464" s="172" t="s">
        <v>87</v>
      </c>
      <c r="AV464" s="13" t="s">
        <v>87</v>
      </c>
      <c r="AW464" s="13" t="s">
        <v>32</v>
      </c>
      <c r="AX464" s="13" t="s">
        <v>77</v>
      </c>
      <c r="AY464" s="172" t="s">
        <v>128</v>
      </c>
    </row>
    <row r="465" spans="1:65" s="14" customFormat="1" ht="11.25">
      <c r="B465" s="179"/>
      <c r="D465" s="162" t="s">
        <v>213</v>
      </c>
      <c r="E465" s="180" t="s">
        <v>1</v>
      </c>
      <c r="F465" s="181" t="s">
        <v>220</v>
      </c>
      <c r="H465" s="182">
        <v>23.64</v>
      </c>
      <c r="I465" s="183"/>
      <c r="L465" s="179"/>
      <c r="M465" s="184"/>
      <c r="N465" s="185"/>
      <c r="O465" s="185"/>
      <c r="P465" s="185"/>
      <c r="Q465" s="185"/>
      <c r="R465" s="185"/>
      <c r="S465" s="185"/>
      <c r="T465" s="186"/>
      <c r="AT465" s="180" t="s">
        <v>213</v>
      </c>
      <c r="AU465" s="180" t="s">
        <v>87</v>
      </c>
      <c r="AV465" s="14" t="s">
        <v>149</v>
      </c>
      <c r="AW465" s="14" t="s">
        <v>32</v>
      </c>
      <c r="AX465" s="14" t="s">
        <v>85</v>
      </c>
      <c r="AY465" s="180" t="s">
        <v>128</v>
      </c>
    </row>
    <row r="466" spans="1:65" s="2" customFormat="1" ht="33" customHeight="1">
      <c r="A466" s="32"/>
      <c r="B466" s="148"/>
      <c r="C466" s="149" t="s">
        <v>807</v>
      </c>
      <c r="D466" s="149" t="s">
        <v>131</v>
      </c>
      <c r="E466" s="150" t="s">
        <v>808</v>
      </c>
      <c r="F466" s="151" t="s">
        <v>809</v>
      </c>
      <c r="G466" s="152" t="s">
        <v>248</v>
      </c>
      <c r="H466" s="153">
        <v>41.08</v>
      </c>
      <c r="I466" s="154"/>
      <c r="J466" s="155">
        <f>ROUND(I466*H466,2)</f>
        <v>0</v>
      </c>
      <c r="K466" s="151" t="s">
        <v>135</v>
      </c>
      <c r="L466" s="33"/>
      <c r="M466" s="156" t="s">
        <v>1</v>
      </c>
      <c r="N466" s="157" t="s">
        <v>42</v>
      </c>
      <c r="O466" s="58"/>
      <c r="P466" s="158">
        <f>O466*H466</f>
        <v>0</v>
      </c>
      <c r="Q466" s="158">
        <v>0</v>
      </c>
      <c r="R466" s="158">
        <f>Q466*H466</f>
        <v>0</v>
      </c>
      <c r="S466" s="158">
        <v>0</v>
      </c>
      <c r="T466" s="159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60" t="s">
        <v>280</v>
      </c>
      <c r="AT466" s="160" t="s">
        <v>131</v>
      </c>
      <c r="AU466" s="160" t="s">
        <v>87</v>
      </c>
      <c r="AY466" s="17" t="s">
        <v>128</v>
      </c>
      <c r="BE466" s="161">
        <f>IF(N466="základní",J466,0)</f>
        <v>0</v>
      </c>
      <c r="BF466" s="161">
        <f>IF(N466="snížená",J466,0)</f>
        <v>0</v>
      </c>
      <c r="BG466" s="161">
        <f>IF(N466="zákl. přenesená",J466,0)</f>
        <v>0</v>
      </c>
      <c r="BH466" s="161">
        <f>IF(N466="sníž. přenesená",J466,0)</f>
        <v>0</v>
      </c>
      <c r="BI466" s="161">
        <f>IF(N466="nulová",J466,0)</f>
        <v>0</v>
      </c>
      <c r="BJ466" s="17" t="s">
        <v>85</v>
      </c>
      <c r="BK466" s="161">
        <f>ROUND(I466*H466,2)</f>
        <v>0</v>
      </c>
      <c r="BL466" s="17" t="s">
        <v>280</v>
      </c>
      <c r="BM466" s="160" t="s">
        <v>810</v>
      </c>
    </row>
    <row r="467" spans="1:65" s="13" customFormat="1" ht="11.25">
      <c r="B467" s="171"/>
      <c r="D467" s="162" t="s">
        <v>213</v>
      </c>
      <c r="E467" s="172" t="s">
        <v>1</v>
      </c>
      <c r="F467" s="173" t="s">
        <v>811</v>
      </c>
      <c r="H467" s="174">
        <v>41.08</v>
      </c>
      <c r="I467" s="175"/>
      <c r="L467" s="171"/>
      <c r="M467" s="176"/>
      <c r="N467" s="177"/>
      <c r="O467" s="177"/>
      <c r="P467" s="177"/>
      <c r="Q467" s="177"/>
      <c r="R467" s="177"/>
      <c r="S467" s="177"/>
      <c r="T467" s="178"/>
      <c r="AT467" s="172" t="s">
        <v>213</v>
      </c>
      <c r="AU467" s="172" t="s">
        <v>87</v>
      </c>
      <c r="AV467" s="13" t="s">
        <v>87</v>
      </c>
      <c r="AW467" s="13" t="s">
        <v>32</v>
      </c>
      <c r="AX467" s="13" t="s">
        <v>85</v>
      </c>
      <c r="AY467" s="172" t="s">
        <v>128</v>
      </c>
    </row>
    <row r="468" spans="1:65" s="2" customFormat="1" ht="21.75" customHeight="1">
      <c r="A468" s="32"/>
      <c r="B468" s="148"/>
      <c r="C468" s="187" t="s">
        <v>812</v>
      </c>
      <c r="D468" s="187" t="s">
        <v>225</v>
      </c>
      <c r="E468" s="188" t="s">
        <v>813</v>
      </c>
      <c r="F468" s="189" t="s">
        <v>814</v>
      </c>
      <c r="G468" s="190" t="s">
        <v>211</v>
      </c>
      <c r="H468" s="191">
        <v>1.3859999999999999</v>
      </c>
      <c r="I468" s="192"/>
      <c r="J468" s="193">
        <f>ROUND(I468*H468,2)</f>
        <v>0</v>
      </c>
      <c r="K468" s="189" t="s">
        <v>135</v>
      </c>
      <c r="L468" s="194"/>
      <c r="M468" s="195" t="s">
        <v>1</v>
      </c>
      <c r="N468" s="196" t="s">
        <v>42</v>
      </c>
      <c r="O468" s="58"/>
      <c r="P468" s="158">
        <f>O468*H468</f>
        <v>0</v>
      </c>
      <c r="Q468" s="158">
        <v>0.55000000000000004</v>
      </c>
      <c r="R468" s="158">
        <f>Q468*H468</f>
        <v>0.76229999999999998</v>
      </c>
      <c r="S468" s="158">
        <v>0</v>
      </c>
      <c r="T468" s="159">
        <f>S468*H468</f>
        <v>0</v>
      </c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160" t="s">
        <v>361</v>
      </c>
      <c r="AT468" s="160" t="s">
        <v>225</v>
      </c>
      <c r="AU468" s="160" t="s">
        <v>87</v>
      </c>
      <c r="AY468" s="17" t="s">
        <v>128</v>
      </c>
      <c r="BE468" s="161">
        <f>IF(N468="základní",J468,0)</f>
        <v>0</v>
      </c>
      <c r="BF468" s="161">
        <f>IF(N468="snížená",J468,0)</f>
        <v>0</v>
      </c>
      <c r="BG468" s="161">
        <f>IF(N468="zákl. přenesená",J468,0)</f>
        <v>0</v>
      </c>
      <c r="BH468" s="161">
        <f>IF(N468="sníž. přenesená",J468,0)</f>
        <v>0</v>
      </c>
      <c r="BI468" s="161">
        <f>IF(N468="nulová",J468,0)</f>
        <v>0</v>
      </c>
      <c r="BJ468" s="17" t="s">
        <v>85</v>
      </c>
      <c r="BK468" s="161">
        <f>ROUND(I468*H468,2)</f>
        <v>0</v>
      </c>
      <c r="BL468" s="17" t="s">
        <v>280</v>
      </c>
      <c r="BM468" s="160" t="s">
        <v>815</v>
      </c>
    </row>
    <row r="469" spans="1:65" s="13" customFormat="1" ht="11.25">
      <c r="B469" s="171"/>
      <c r="D469" s="162" t="s">
        <v>213</v>
      </c>
      <c r="E469" s="172" t="s">
        <v>1</v>
      </c>
      <c r="F469" s="173" t="s">
        <v>816</v>
      </c>
      <c r="H469" s="174">
        <v>1.3859999999999999</v>
      </c>
      <c r="I469" s="175"/>
      <c r="L469" s="171"/>
      <c r="M469" s="176"/>
      <c r="N469" s="177"/>
      <c r="O469" s="177"/>
      <c r="P469" s="177"/>
      <c r="Q469" s="177"/>
      <c r="R469" s="177"/>
      <c r="S469" s="177"/>
      <c r="T469" s="178"/>
      <c r="AT469" s="172" t="s">
        <v>213</v>
      </c>
      <c r="AU469" s="172" t="s">
        <v>87</v>
      </c>
      <c r="AV469" s="13" t="s">
        <v>87</v>
      </c>
      <c r="AW469" s="13" t="s">
        <v>32</v>
      </c>
      <c r="AX469" s="13" t="s">
        <v>85</v>
      </c>
      <c r="AY469" s="172" t="s">
        <v>128</v>
      </c>
    </row>
    <row r="470" spans="1:65" s="2" customFormat="1" ht="24.2" customHeight="1">
      <c r="A470" s="32"/>
      <c r="B470" s="148"/>
      <c r="C470" s="149" t="s">
        <v>817</v>
      </c>
      <c r="D470" s="149" t="s">
        <v>131</v>
      </c>
      <c r="E470" s="150" t="s">
        <v>818</v>
      </c>
      <c r="F470" s="151" t="s">
        <v>819</v>
      </c>
      <c r="G470" s="152" t="s">
        <v>211</v>
      </c>
      <c r="H470" s="153">
        <v>1.3859999999999999</v>
      </c>
      <c r="I470" s="154"/>
      <c r="J470" s="155">
        <f>ROUND(I470*H470,2)</f>
        <v>0</v>
      </c>
      <c r="K470" s="151" t="s">
        <v>135</v>
      </c>
      <c r="L470" s="33"/>
      <c r="M470" s="156" t="s">
        <v>1</v>
      </c>
      <c r="N470" s="157" t="s">
        <v>42</v>
      </c>
      <c r="O470" s="58"/>
      <c r="P470" s="158">
        <f>O470*H470</f>
        <v>0</v>
      </c>
      <c r="Q470" s="158">
        <v>2.3369999999999998E-2</v>
      </c>
      <c r="R470" s="158">
        <f>Q470*H470</f>
        <v>3.2390819999999994E-2</v>
      </c>
      <c r="S470" s="158">
        <v>0</v>
      </c>
      <c r="T470" s="159">
        <f>S470*H470</f>
        <v>0</v>
      </c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160" t="s">
        <v>280</v>
      </c>
      <c r="AT470" s="160" t="s">
        <v>131</v>
      </c>
      <c r="AU470" s="160" t="s">
        <v>87</v>
      </c>
      <c r="AY470" s="17" t="s">
        <v>128</v>
      </c>
      <c r="BE470" s="161">
        <f>IF(N470="základní",J470,0)</f>
        <v>0</v>
      </c>
      <c r="BF470" s="161">
        <f>IF(N470="snížená",J470,0)</f>
        <v>0</v>
      </c>
      <c r="BG470" s="161">
        <f>IF(N470="zákl. přenesená",J470,0)</f>
        <v>0</v>
      </c>
      <c r="BH470" s="161">
        <f>IF(N470="sníž. přenesená",J470,0)</f>
        <v>0</v>
      </c>
      <c r="BI470" s="161">
        <f>IF(N470="nulová",J470,0)</f>
        <v>0</v>
      </c>
      <c r="BJ470" s="17" t="s">
        <v>85</v>
      </c>
      <c r="BK470" s="161">
        <f>ROUND(I470*H470,2)</f>
        <v>0</v>
      </c>
      <c r="BL470" s="17" t="s">
        <v>280</v>
      </c>
      <c r="BM470" s="160" t="s">
        <v>820</v>
      </c>
    </row>
    <row r="471" spans="1:65" s="2" customFormat="1" ht="24.2" customHeight="1">
      <c r="A471" s="32"/>
      <c r="B471" s="148"/>
      <c r="C471" s="149" t="s">
        <v>821</v>
      </c>
      <c r="D471" s="149" t="s">
        <v>131</v>
      </c>
      <c r="E471" s="150" t="s">
        <v>822</v>
      </c>
      <c r="F471" s="151" t="s">
        <v>823</v>
      </c>
      <c r="G471" s="152" t="s">
        <v>650</v>
      </c>
      <c r="H471" s="153">
        <v>0.79700000000000004</v>
      </c>
      <c r="I471" s="154"/>
      <c r="J471" s="155">
        <f>ROUND(I471*H471,2)</f>
        <v>0</v>
      </c>
      <c r="K471" s="151" t="s">
        <v>135</v>
      </c>
      <c r="L471" s="33"/>
      <c r="M471" s="156" t="s">
        <v>1</v>
      </c>
      <c r="N471" s="157" t="s">
        <v>42</v>
      </c>
      <c r="O471" s="58"/>
      <c r="P471" s="158">
        <f>O471*H471</f>
        <v>0</v>
      </c>
      <c r="Q471" s="158">
        <v>0</v>
      </c>
      <c r="R471" s="158">
        <f>Q471*H471</f>
        <v>0</v>
      </c>
      <c r="S471" s="158">
        <v>0</v>
      </c>
      <c r="T471" s="159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60" t="s">
        <v>280</v>
      </c>
      <c r="AT471" s="160" t="s">
        <v>131</v>
      </c>
      <c r="AU471" s="160" t="s">
        <v>87</v>
      </c>
      <c r="AY471" s="17" t="s">
        <v>128</v>
      </c>
      <c r="BE471" s="161">
        <f>IF(N471="základní",J471,0)</f>
        <v>0</v>
      </c>
      <c r="BF471" s="161">
        <f>IF(N471="snížená",J471,0)</f>
        <v>0</v>
      </c>
      <c r="BG471" s="161">
        <f>IF(N471="zákl. přenesená",J471,0)</f>
        <v>0</v>
      </c>
      <c r="BH471" s="161">
        <f>IF(N471="sníž. přenesená",J471,0)</f>
        <v>0</v>
      </c>
      <c r="BI471" s="161">
        <f>IF(N471="nulová",J471,0)</f>
        <v>0</v>
      </c>
      <c r="BJ471" s="17" t="s">
        <v>85</v>
      </c>
      <c r="BK471" s="161">
        <f>ROUND(I471*H471,2)</f>
        <v>0</v>
      </c>
      <c r="BL471" s="17" t="s">
        <v>280</v>
      </c>
      <c r="BM471" s="160" t="s">
        <v>824</v>
      </c>
    </row>
    <row r="472" spans="1:65" s="2" customFormat="1" ht="24.2" customHeight="1">
      <c r="A472" s="32"/>
      <c r="B472" s="148"/>
      <c r="C472" s="149" t="s">
        <v>825</v>
      </c>
      <c r="D472" s="149" t="s">
        <v>131</v>
      </c>
      <c r="E472" s="150" t="s">
        <v>826</v>
      </c>
      <c r="F472" s="151" t="s">
        <v>827</v>
      </c>
      <c r="G472" s="152" t="s">
        <v>650</v>
      </c>
      <c r="H472" s="153">
        <v>0.79700000000000004</v>
      </c>
      <c r="I472" s="154"/>
      <c r="J472" s="155">
        <f>ROUND(I472*H472,2)</f>
        <v>0</v>
      </c>
      <c r="K472" s="151" t="s">
        <v>1</v>
      </c>
      <c r="L472" s="33"/>
      <c r="M472" s="156" t="s">
        <v>1</v>
      </c>
      <c r="N472" s="157" t="s">
        <v>42</v>
      </c>
      <c r="O472" s="58"/>
      <c r="P472" s="158">
        <f>O472*H472</f>
        <v>0</v>
      </c>
      <c r="Q472" s="158">
        <v>0</v>
      </c>
      <c r="R472" s="158">
        <f>Q472*H472</f>
        <v>0</v>
      </c>
      <c r="S472" s="158">
        <v>0</v>
      </c>
      <c r="T472" s="159">
        <f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60" t="s">
        <v>280</v>
      </c>
      <c r="AT472" s="160" t="s">
        <v>131</v>
      </c>
      <c r="AU472" s="160" t="s">
        <v>87</v>
      </c>
      <c r="AY472" s="17" t="s">
        <v>128</v>
      </c>
      <c r="BE472" s="161">
        <f>IF(N472="základní",J472,0)</f>
        <v>0</v>
      </c>
      <c r="BF472" s="161">
        <f>IF(N472="snížená",J472,0)</f>
        <v>0</v>
      </c>
      <c r="BG472" s="161">
        <f>IF(N472="zákl. přenesená",J472,0)</f>
        <v>0</v>
      </c>
      <c r="BH472" s="161">
        <f>IF(N472="sníž. přenesená",J472,0)</f>
        <v>0</v>
      </c>
      <c r="BI472" s="161">
        <f>IF(N472="nulová",J472,0)</f>
        <v>0</v>
      </c>
      <c r="BJ472" s="17" t="s">
        <v>85</v>
      </c>
      <c r="BK472" s="161">
        <f>ROUND(I472*H472,2)</f>
        <v>0</v>
      </c>
      <c r="BL472" s="17" t="s">
        <v>280</v>
      </c>
      <c r="BM472" s="160" t="s">
        <v>828</v>
      </c>
    </row>
    <row r="473" spans="1:65" s="12" customFormat="1" ht="22.9" customHeight="1">
      <c r="B473" s="135"/>
      <c r="D473" s="136" t="s">
        <v>76</v>
      </c>
      <c r="E473" s="146" t="s">
        <v>829</v>
      </c>
      <c r="F473" s="146" t="s">
        <v>830</v>
      </c>
      <c r="I473" s="138"/>
      <c r="J473" s="147">
        <f>BK473</f>
        <v>0</v>
      </c>
      <c r="L473" s="135"/>
      <c r="M473" s="140"/>
      <c r="N473" s="141"/>
      <c r="O473" s="141"/>
      <c r="P473" s="142">
        <f>SUM(P474:P545)</f>
        <v>0</v>
      </c>
      <c r="Q473" s="141"/>
      <c r="R473" s="142">
        <f>SUM(R474:R545)</f>
        <v>11.587639729999999</v>
      </c>
      <c r="S473" s="141"/>
      <c r="T473" s="143">
        <f>SUM(T474:T545)</f>
        <v>0</v>
      </c>
      <c r="AR473" s="136" t="s">
        <v>87</v>
      </c>
      <c r="AT473" s="144" t="s">
        <v>76</v>
      </c>
      <c r="AU473" s="144" t="s">
        <v>85</v>
      </c>
      <c r="AY473" s="136" t="s">
        <v>128</v>
      </c>
      <c r="BK473" s="145">
        <f>SUM(BK474:BK545)</f>
        <v>0</v>
      </c>
    </row>
    <row r="474" spans="1:65" s="2" customFormat="1" ht="24.2" customHeight="1">
      <c r="A474" s="32"/>
      <c r="B474" s="148"/>
      <c r="C474" s="149" t="s">
        <v>831</v>
      </c>
      <c r="D474" s="149" t="s">
        <v>131</v>
      </c>
      <c r="E474" s="150" t="s">
        <v>832</v>
      </c>
      <c r="F474" s="151" t="s">
        <v>833</v>
      </c>
      <c r="G474" s="152" t="s">
        <v>217</v>
      </c>
      <c r="H474" s="153">
        <v>115</v>
      </c>
      <c r="I474" s="154"/>
      <c r="J474" s="155">
        <f>ROUND(I474*H474,2)</f>
        <v>0</v>
      </c>
      <c r="K474" s="151" t="s">
        <v>135</v>
      </c>
      <c r="L474" s="33"/>
      <c r="M474" s="156" t="s">
        <v>1</v>
      </c>
      <c r="N474" s="157" t="s">
        <v>42</v>
      </c>
      <c r="O474" s="58"/>
      <c r="P474" s="158">
        <f>O474*H474</f>
        <v>0</v>
      </c>
      <c r="Q474" s="158">
        <v>2.5510000000000001E-2</v>
      </c>
      <c r="R474" s="158">
        <f>Q474*H474</f>
        <v>2.9336500000000001</v>
      </c>
      <c r="S474" s="158">
        <v>0</v>
      </c>
      <c r="T474" s="159">
        <f>S474*H474</f>
        <v>0</v>
      </c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R474" s="160" t="s">
        <v>280</v>
      </c>
      <c r="AT474" s="160" t="s">
        <v>131</v>
      </c>
      <c r="AU474" s="160" t="s">
        <v>87</v>
      </c>
      <c r="AY474" s="17" t="s">
        <v>128</v>
      </c>
      <c r="BE474" s="161">
        <f>IF(N474="základní",J474,0)</f>
        <v>0</v>
      </c>
      <c r="BF474" s="161">
        <f>IF(N474="snížená",J474,0)</f>
        <v>0</v>
      </c>
      <c r="BG474" s="161">
        <f>IF(N474="zákl. přenesená",J474,0)</f>
        <v>0</v>
      </c>
      <c r="BH474" s="161">
        <f>IF(N474="sníž. přenesená",J474,0)</f>
        <v>0</v>
      </c>
      <c r="BI474" s="161">
        <f>IF(N474="nulová",J474,0)</f>
        <v>0</v>
      </c>
      <c r="BJ474" s="17" t="s">
        <v>85</v>
      </c>
      <c r="BK474" s="161">
        <f>ROUND(I474*H474,2)</f>
        <v>0</v>
      </c>
      <c r="BL474" s="17" t="s">
        <v>280</v>
      </c>
      <c r="BM474" s="160" t="s">
        <v>834</v>
      </c>
    </row>
    <row r="475" spans="1:65" s="13" customFormat="1" ht="11.25">
      <c r="B475" s="171"/>
      <c r="D475" s="162" t="s">
        <v>213</v>
      </c>
      <c r="E475" s="172" t="s">
        <v>1</v>
      </c>
      <c r="F475" s="173" t="s">
        <v>835</v>
      </c>
      <c r="H475" s="174">
        <v>107.07</v>
      </c>
      <c r="I475" s="175"/>
      <c r="L475" s="171"/>
      <c r="M475" s="176"/>
      <c r="N475" s="177"/>
      <c r="O475" s="177"/>
      <c r="P475" s="177"/>
      <c r="Q475" s="177"/>
      <c r="R475" s="177"/>
      <c r="S475" s="177"/>
      <c r="T475" s="178"/>
      <c r="AT475" s="172" t="s">
        <v>213</v>
      </c>
      <c r="AU475" s="172" t="s">
        <v>87</v>
      </c>
      <c r="AV475" s="13" t="s">
        <v>87</v>
      </c>
      <c r="AW475" s="13" t="s">
        <v>32</v>
      </c>
      <c r="AX475" s="13" t="s">
        <v>77</v>
      </c>
      <c r="AY475" s="172" t="s">
        <v>128</v>
      </c>
    </row>
    <row r="476" spans="1:65" s="13" customFormat="1" ht="11.25">
      <c r="B476" s="171"/>
      <c r="D476" s="162" t="s">
        <v>213</v>
      </c>
      <c r="E476" s="172" t="s">
        <v>1</v>
      </c>
      <c r="F476" s="173" t="s">
        <v>836</v>
      </c>
      <c r="H476" s="174">
        <v>-10.11</v>
      </c>
      <c r="I476" s="175"/>
      <c r="L476" s="171"/>
      <c r="M476" s="176"/>
      <c r="N476" s="177"/>
      <c r="O476" s="177"/>
      <c r="P476" s="177"/>
      <c r="Q476" s="177"/>
      <c r="R476" s="177"/>
      <c r="S476" s="177"/>
      <c r="T476" s="178"/>
      <c r="AT476" s="172" t="s">
        <v>213</v>
      </c>
      <c r="AU476" s="172" t="s">
        <v>87</v>
      </c>
      <c r="AV476" s="13" t="s">
        <v>87</v>
      </c>
      <c r="AW476" s="13" t="s">
        <v>32</v>
      </c>
      <c r="AX476" s="13" t="s">
        <v>77</v>
      </c>
      <c r="AY476" s="172" t="s">
        <v>128</v>
      </c>
    </row>
    <row r="477" spans="1:65" s="15" customFormat="1" ht="11.25">
      <c r="B477" s="197"/>
      <c r="D477" s="162" t="s">
        <v>213</v>
      </c>
      <c r="E477" s="198" t="s">
        <v>1</v>
      </c>
      <c r="F477" s="199" t="s">
        <v>328</v>
      </c>
      <c r="H477" s="200">
        <v>96.96</v>
      </c>
      <c r="I477" s="201"/>
      <c r="L477" s="197"/>
      <c r="M477" s="202"/>
      <c r="N477" s="203"/>
      <c r="O477" s="203"/>
      <c r="P477" s="203"/>
      <c r="Q477" s="203"/>
      <c r="R477" s="203"/>
      <c r="S477" s="203"/>
      <c r="T477" s="204"/>
      <c r="AT477" s="198" t="s">
        <v>213</v>
      </c>
      <c r="AU477" s="198" t="s">
        <v>87</v>
      </c>
      <c r="AV477" s="15" t="s">
        <v>143</v>
      </c>
      <c r="AW477" s="15" t="s">
        <v>32</v>
      </c>
      <c r="AX477" s="15" t="s">
        <v>77</v>
      </c>
      <c r="AY477" s="198" t="s">
        <v>128</v>
      </c>
    </row>
    <row r="478" spans="1:65" s="13" customFormat="1" ht="11.25">
      <c r="B478" s="171"/>
      <c r="D478" s="162" t="s">
        <v>213</v>
      </c>
      <c r="E478" s="172" t="s">
        <v>1</v>
      </c>
      <c r="F478" s="173" t="s">
        <v>837</v>
      </c>
      <c r="H478" s="174">
        <v>18.04</v>
      </c>
      <c r="I478" s="175"/>
      <c r="L478" s="171"/>
      <c r="M478" s="176"/>
      <c r="N478" s="177"/>
      <c r="O478" s="177"/>
      <c r="P478" s="177"/>
      <c r="Q478" s="177"/>
      <c r="R478" s="177"/>
      <c r="S478" s="177"/>
      <c r="T478" s="178"/>
      <c r="AT478" s="172" t="s">
        <v>213</v>
      </c>
      <c r="AU478" s="172" t="s">
        <v>87</v>
      </c>
      <c r="AV478" s="13" t="s">
        <v>87</v>
      </c>
      <c r="AW478" s="13" t="s">
        <v>32</v>
      </c>
      <c r="AX478" s="13" t="s">
        <v>77</v>
      </c>
      <c r="AY478" s="172" t="s">
        <v>128</v>
      </c>
    </row>
    <row r="479" spans="1:65" s="15" customFormat="1" ht="11.25">
      <c r="B479" s="197"/>
      <c r="D479" s="162" t="s">
        <v>213</v>
      </c>
      <c r="E479" s="198" t="s">
        <v>1</v>
      </c>
      <c r="F479" s="199" t="s">
        <v>309</v>
      </c>
      <c r="H479" s="200">
        <v>18.04</v>
      </c>
      <c r="I479" s="201"/>
      <c r="L479" s="197"/>
      <c r="M479" s="202"/>
      <c r="N479" s="203"/>
      <c r="O479" s="203"/>
      <c r="P479" s="203"/>
      <c r="Q479" s="203"/>
      <c r="R479" s="203"/>
      <c r="S479" s="203"/>
      <c r="T479" s="204"/>
      <c r="AT479" s="198" t="s">
        <v>213</v>
      </c>
      <c r="AU479" s="198" t="s">
        <v>87</v>
      </c>
      <c r="AV479" s="15" t="s">
        <v>143</v>
      </c>
      <c r="AW479" s="15" t="s">
        <v>32</v>
      </c>
      <c r="AX479" s="15" t="s">
        <v>77</v>
      </c>
      <c r="AY479" s="198" t="s">
        <v>128</v>
      </c>
    </row>
    <row r="480" spans="1:65" s="14" customFormat="1" ht="11.25">
      <c r="B480" s="179"/>
      <c r="D480" s="162" t="s">
        <v>213</v>
      </c>
      <c r="E480" s="180" t="s">
        <v>1</v>
      </c>
      <c r="F480" s="181" t="s">
        <v>220</v>
      </c>
      <c r="H480" s="182">
        <v>115</v>
      </c>
      <c r="I480" s="183"/>
      <c r="L480" s="179"/>
      <c r="M480" s="184"/>
      <c r="N480" s="185"/>
      <c r="O480" s="185"/>
      <c r="P480" s="185"/>
      <c r="Q480" s="185"/>
      <c r="R480" s="185"/>
      <c r="S480" s="185"/>
      <c r="T480" s="186"/>
      <c r="AT480" s="180" t="s">
        <v>213</v>
      </c>
      <c r="AU480" s="180" t="s">
        <v>87</v>
      </c>
      <c r="AV480" s="14" t="s">
        <v>149</v>
      </c>
      <c r="AW480" s="14" t="s">
        <v>32</v>
      </c>
      <c r="AX480" s="14" t="s">
        <v>85</v>
      </c>
      <c r="AY480" s="180" t="s">
        <v>128</v>
      </c>
    </row>
    <row r="481" spans="1:65" s="2" customFormat="1" ht="24.2" customHeight="1">
      <c r="A481" s="32"/>
      <c r="B481" s="148"/>
      <c r="C481" s="149" t="s">
        <v>838</v>
      </c>
      <c r="D481" s="149" t="s">
        <v>131</v>
      </c>
      <c r="E481" s="150" t="s">
        <v>839</v>
      </c>
      <c r="F481" s="151" t="s">
        <v>840</v>
      </c>
      <c r="G481" s="152" t="s">
        <v>217</v>
      </c>
      <c r="H481" s="153">
        <v>26.4</v>
      </c>
      <c r="I481" s="154"/>
      <c r="J481" s="155">
        <f>ROUND(I481*H481,2)</f>
        <v>0</v>
      </c>
      <c r="K481" s="151" t="s">
        <v>135</v>
      </c>
      <c r="L481" s="33"/>
      <c r="M481" s="156" t="s">
        <v>1</v>
      </c>
      <c r="N481" s="157" t="s">
        <v>42</v>
      </c>
      <c r="O481" s="58"/>
      <c r="P481" s="158">
        <f>O481*H481</f>
        <v>0</v>
      </c>
      <c r="Q481" s="158">
        <v>4.5030000000000001E-2</v>
      </c>
      <c r="R481" s="158">
        <f>Q481*H481</f>
        <v>1.1887919999999998</v>
      </c>
      <c r="S481" s="158">
        <v>0</v>
      </c>
      <c r="T481" s="159">
        <f>S481*H481</f>
        <v>0</v>
      </c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R481" s="160" t="s">
        <v>280</v>
      </c>
      <c r="AT481" s="160" t="s">
        <v>131</v>
      </c>
      <c r="AU481" s="160" t="s">
        <v>87</v>
      </c>
      <c r="AY481" s="17" t="s">
        <v>128</v>
      </c>
      <c r="BE481" s="161">
        <f>IF(N481="základní",J481,0)</f>
        <v>0</v>
      </c>
      <c r="BF481" s="161">
        <f>IF(N481="snížená",J481,0)</f>
        <v>0</v>
      </c>
      <c r="BG481" s="161">
        <f>IF(N481="zákl. přenesená",J481,0)</f>
        <v>0</v>
      </c>
      <c r="BH481" s="161">
        <f>IF(N481="sníž. přenesená",J481,0)</f>
        <v>0</v>
      </c>
      <c r="BI481" s="161">
        <f>IF(N481="nulová",J481,0)</f>
        <v>0</v>
      </c>
      <c r="BJ481" s="17" t="s">
        <v>85</v>
      </c>
      <c r="BK481" s="161">
        <f>ROUND(I481*H481,2)</f>
        <v>0</v>
      </c>
      <c r="BL481" s="17" t="s">
        <v>280</v>
      </c>
      <c r="BM481" s="160" t="s">
        <v>841</v>
      </c>
    </row>
    <row r="482" spans="1:65" s="13" customFormat="1" ht="11.25">
      <c r="B482" s="171"/>
      <c r="D482" s="162" t="s">
        <v>213</v>
      </c>
      <c r="E482" s="172" t="s">
        <v>1</v>
      </c>
      <c r="F482" s="173" t="s">
        <v>842</v>
      </c>
      <c r="H482" s="174">
        <v>26.4</v>
      </c>
      <c r="I482" s="175"/>
      <c r="L482" s="171"/>
      <c r="M482" s="176"/>
      <c r="N482" s="177"/>
      <c r="O482" s="177"/>
      <c r="P482" s="177"/>
      <c r="Q482" s="177"/>
      <c r="R482" s="177"/>
      <c r="S482" s="177"/>
      <c r="T482" s="178"/>
      <c r="AT482" s="172" t="s">
        <v>213</v>
      </c>
      <c r="AU482" s="172" t="s">
        <v>87</v>
      </c>
      <c r="AV482" s="13" t="s">
        <v>87</v>
      </c>
      <c r="AW482" s="13" t="s">
        <v>32</v>
      </c>
      <c r="AX482" s="13" t="s">
        <v>77</v>
      </c>
      <c r="AY482" s="172" t="s">
        <v>128</v>
      </c>
    </row>
    <row r="483" spans="1:65" s="15" customFormat="1" ht="11.25">
      <c r="B483" s="197"/>
      <c r="D483" s="162" t="s">
        <v>213</v>
      </c>
      <c r="E483" s="198" t="s">
        <v>1</v>
      </c>
      <c r="F483" s="199" t="s">
        <v>309</v>
      </c>
      <c r="H483" s="200">
        <v>26.4</v>
      </c>
      <c r="I483" s="201"/>
      <c r="L483" s="197"/>
      <c r="M483" s="202"/>
      <c r="N483" s="203"/>
      <c r="O483" s="203"/>
      <c r="P483" s="203"/>
      <c r="Q483" s="203"/>
      <c r="R483" s="203"/>
      <c r="S483" s="203"/>
      <c r="T483" s="204"/>
      <c r="AT483" s="198" t="s">
        <v>213</v>
      </c>
      <c r="AU483" s="198" t="s">
        <v>87</v>
      </c>
      <c r="AV483" s="15" t="s">
        <v>143</v>
      </c>
      <c r="AW483" s="15" t="s">
        <v>32</v>
      </c>
      <c r="AX483" s="15" t="s">
        <v>77</v>
      </c>
      <c r="AY483" s="198" t="s">
        <v>128</v>
      </c>
    </row>
    <row r="484" spans="1:65" s="14" customFormat="1" ht="11.25">
      <c r="B484" s="179"/>
      <c r="D484" s="162" t="s">
        <v>213</v>
      </c>
      <c r="E484" s="180" t="s">
        <v>1</v>
      </c>
      <c r="F484" s="181" t="s">
        <v>220</v>
      </c>
      <c r="H484" s="182">
        <v>26.4</v>
      </c>
      <c r="I484" s="183"/>
      <c r="L484" s="179"/>
      <c r="M484" s="184"/>
      <c r="N484" s="185"/>
      <c r="O484" s="185"/>
      <c r="P484" s="185"/>
      <c r="Q484" s="185"/>
      <c r="R484" s="185"/>
      <c r="S484" s="185"/>
      <c r="T484" s="186"/>
      <c r="AT484" s="180" t="s">
        <v>213</v>
      </c>
      <c r="AU484" s="180" t="s">
        <v>87</v>
      </c>
      <c r="AV484" s="14" t="s">
        <v>149</v>
      </c>
      <c r="AW484" s="14" t="s">
        <v>32</v>
      </c>
      <c r="AX484" s="14" t="s">
        <v>85</v>
      </c>
      <c r="AY484" s="180" t="s">
        <v>128</v>
      </c>
    </row>
    <row r="485" spans="1:65" s="2" customFormat="1" ht="33" customHeight="1">
      <c r="A485" s="32"/>
      <c r="B485" s="148"/>
      <c r="C485" s="149" t="s">
        <v>843</v>
      </c>
      <c r="D485" s="149" t="s">
        <v>131</v>
      </c>
      <c r="E485" s="150" t="s">
        <v>844</v>
      </c>
      <c r="F485" s="151" t="s">
        <v>845</v>
      </c>
      <c r="G485" s="152" t="s">
        <v>217</v>
      </c>
      <c r="H485" s="153">
        <v>37.64</v>
      </c>
      <c r="I485" s="154"/>
      <c r="J485" s="155">
        <f>ROUND(I485*H485,2)</f>
        <v>0</v>
      </c>
      <c r="K485" s="151" t="s">
        <v>135</v>
      </c>
      <c r="L485" s="33"/>
      <c r="M485" s="156" t="s">
        <v>1</v>
      </c>
      <c r="N485" s="157" t="s">
        <v>42</v>
      </c>
      <c r="O485" s="58"/>
      <c r="P485" s="158">
        <f>O485*H485</f>
        <v>0</v>
      </c>
      <c r="Q485" s="158">
        <v>4.7300000000000002E-2</v>
      </c>
      <c r="R485" s="158">
        <f>Q485*H485</f>
        <v>1.7803720000000001</v>
      </c>
      <c r="S485" s="158">
        <v>0</v>
      </c>
      <c r="T485" s="159">
        <f>S485*H485</f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60" t="s">
        <v>280</v>
      </c>
      <c r="AT485" s="160" t="s">
        <v>131</v>
      </c>
      <c r="AU485" s="160" t="s">
        <v>87</v>
      </c>
      <c r="AY485" s="17" t="s">
        <v>128</v>
      </c>
      <c r="BE485" s="161">
        <f>IF(N485="základní",J485,0)</f>
        <v>0</v>
      </c>
      <c r="BF485" s="161">
        <f>IF(N485="snížená",J485,0)</f>
        <v>0</v>
      </c>
      <c r="BG485" s="161">
        <f>IF(N485="zákl. přenesená",J485,0)</f>
        <v>0</v>
      </c>
      <c r="BH485" s="161">
        <f>IF(N485="sníž. přenesená",J485,0)</f>
        <v>0</v>
      </c>
      <c r="BI485" s="161">
        <f>IF(N485="nulová",J485,0)</f>
        <v>0</v>
      </c>
      <c r="BJ485" s="17" t="s">
        <v>85</v>
      </c>
      <c r="BK485" s="161">
        <f>ROUND(I485*H485,2)</f>
        <v>0</v>
      </c>
      <c r="BL485" s="17" t="s">
        <v>280</v>
      </c>
      <c r="BM485" s="160" t="s">
        <v>846</v>
      </c>
    </row>
    <row r="486" spans="1:65" s="13" customFormat="1" ht="11.25">
      <c r="B486" s="171"/>
      <c r="D486" s="162" t="s">
        <v>213</v>
      </c>
      <c r="E486" s="172" t="s">
        <v>1</v>
      </c>
      <c r="F486" s="173" t="s">
        <v>847</v>
      </c>
      <c r="H486" s="174">
        <v>8.6</v>
      </c>
      <c r="I486" s="175"/>
      <c r="L486" s="171"/>
      <c r="M486" s="176"/>
      <c r="N486" s="177"/>
      <c r="O486" s="177"/>
      <c r="P486" s="177"/>
      <c r="Q486" s="177"/>
      <c r="R486" s="177"/>
      <c r="S486" s="177"/>
      <c r="T486" s="178"/>
      <c r="AT486" s="172" t="s">
        <v>213</v>
      </c>
      <c r="AU486" s="172" t="s">
        <v>87</v>
      </c>
      <c r="AV486" s="13" t="s">
        <v>87</v>
      </c>
      <c r="AW486" s="13" t="s">
        <v>32</v>
      </c>
      <c r="AX486" s="13" t="s">
        <v>77</v>
      </c>
      <c r="AY486" s="172" t="s">
        <v>128</v>
      </c>
    </row>
    <row r="487" spans="1:65" s="15" customFormat="1" ht="11.25">
      <c r="B487" s="197"/>
      <c r="D487" s="162" t="s">
        <v>213</v>
      </c>
      <c r="E487" s="198" t="s">
        <v>1</v>
      </c>
      <c r="F487" s="199" t="s">
        <v>328</v>
      </c>
      <c r="H487" s="200">
        <v>8.6</v>
      </c>
      <c r="I487" s="201"/>
      <c r="L487" s="197"/>
      <c r="M487" s="202"/>
      <c r="N487" s="203"/>
      <c r="O487" s="203"/>
      <c r="P487" s="203"/>
      <c r="Q487" s="203"/>
      <c r="R487" s="203"/>
      <c r="S487" s="203"/>
      <c r="T487" s="204"/>
      <c r="AT487" s="198" t="s">
        <v>213</v>
      </c>
      <c r="AU487" s="198" t="s">
        <v>87</v>
      </c>
      <c r="AV487" s="15" t="s">
        <v>143</v>
      </c>
      <c r="AW487" s="15" t="s">
        <v>32</v>
      </c>
      <c r="AX487" s="15" t="s">
        <v>77</v>
      </c>
      <c r="AY487" s="198" t="s">
        <v>128</v>
      </c>
    </row>
    <row r="488" spans="1:65" s="13" customFormat="1" ht="11.25">
      <c r="B488" s="171"/>
      <c r="D488" s="162" t="s">
        <v>213</v>
      </c>
      <c r="E488" s="172" t="s">
        <v>1</v>
      </c>
      <c r="F488" s="173" t="s">
        <v>848</v>
      </c>
      <c r="H488" s="174">
        <v>29.04</v>
      </c>
      <c r="I488" s="175"/>
      <c r="L488" s="171"/>
      <c r="M488" s="176"/>
      <c r="N488" s="177"/>
      <c r="O488" s="177"/>
      <c r="P488" s="177"/>
      <c r="Q488" s="177"/>
      <c r="R488" s="177"/>
      <c r="S488" s="177"/>
      <c r="T488" s="178"/>
      <c r="AT488" s="172" t="s">
        <v>213</v>
      </c>
      <c r="AU488" s="172" t="s">
        <v>87</v>
      </c>
      <c r="AV488" s="13" t="s">
        <v>87</v>
      </c>
      <c r="AW488" s="13" t="s">
        <v>32</v>
      </c>
      <c r="AX488" s="13" t="s">
        <v>77</v>
      </c>
      <c r="AY488" s="172" t="s">
        <v>128</v>
      </c>
    </row>
    <row r="489" spans="1:65" s="15" customFormat="1" ht="11.25">
      <c r="B489" s="197"/>
      <c r="D489" s="162" t="s">
        <v>213</v>
      </c>
      <c r="E489" s="198" t="s">
        <v>1</v>
      </c>
      <c r="F489" s="199" t="s">
        <v>309</v>
      </c>
      <c r="H489" s="200">
        <v>29.04</v>
      </c>
      <c r="I489" s="201"/>
      <c r="L489" s="197"/>
      <c r="M489" s="202"/>
      <c r="N489" s="203"/>
      <c r="O489" s="203"/>
      <c r="P489" s="203"/>
      <c r="Q489" s="203"/>
      <c r="R489" s="203"/>
      <c r="S489" s="203"/>
      <c r="T489" s="204"/>
      <c r="AT489" s="198" t="s">
        <v>213</v>
      </c>
      <c r="AU489" s="198" t="s">
        <v>87</v>
      </c>
      <c r="AV489" s="15" t="s">
        <v>143</v>
      </c>
      <c r="AW489" s="15" t="s">
        <v>32</v>
      </c>
      <c r="AX489" s="15" t="s">
        <v>77</v>
      </c>
      <c r="AY489" s="198" t="s">
        <v>128</v>
      </c>
    </row>
    <row r="490" spans="1:65" s="14" customFormat="1" ht="11.25">
      <c r="B490" s="179"/>
      <c r="D490" s="162" t="s">
        <v>213</v>
      </c>
      <c r="E490" s="180" t="s">
        <v>1</v>
      </c>
      <c r="F490" s="181" t="s">
        <v>220</v>
      </c>
      <c r="H490" s="182">
        <v>37.64</v>
      </c>
      <c r="I490" s="183"/>
      <c r="L490" s="179"/>
      <c r="M490" s="184"/>
      <c r="N490" s="185"/>
      <c r="O490" s="185"/>
      <c r="P490" s="185"/>
      <c r="Q490" s="185"/>
      <c r="R490" s="185"/>
      <c r="S490" s="185"/>
      <c r="T490" s="186"/>
      <c r="AT490" s="180" t="s">
        <v>213</v>
      </c>
      <c r="AU490" s="180" t="s">
        <v>87</v>
      </c>
      <c r="AV490" s="14" t="s">
        <v>149</v>
      </c>
      <c r="AW490" s="14" t="s">
        <v>32</v>
      </c>
      <c r="AX490" s="14" t="s">
        <v>85</v>
      </c>
      <c r="AY490" s="180" t="s">
        <v>128</v>
      </c>
    </row>
    <row r="491" spans="1:65" s="2" customFormat="1" ht="16.5" customHeight="1">
      <c r="A491" s="32"/>
      <c r="B491" s="148"/>
      <c r="C491" s="149" t="s">
        <v>849</v>
      </c>
      <c r="D491" s="149" t="s">
        <v>131</v>
      </c>
      <c r="E491" s="150" t="s">
        <v>850</v>
      </c>
      <c r="F491" s="151" t="s">
        <v>851</v>
      </c>
      <c r="G491" s="152" t="s">
        <v>248</v>
      </c>
      <c r="H491" s="153">
        <v>45.2</v>
      </c>
      <c r="I491" s="154"/>
      <c r="J491" s="155">
        <f>ROUND(I491*H491,2)</f>
        <v>0</v>
      </c>
      <c r="K491" s="151" t="s">
        <v>135</v>
      </c>
      <c r="L491" s="33"/>
      <c r="M491" s="156" t="s">
        <v>1</v>
      </c>
      <c r="N491" s="157" t="s">
        <v>42</v>
      </c>
      <c r="O491" s="58"/>
      <c r="P491" s="158">
        <f>O491*H491</f>
        <v>0</v>
      </c>
      <c r="Q491" s="158">
        <v>1.0000000000000001E-5</v>
      </c>
      <c r="R491" s="158">
        <f>Q491*H491</f>
        <v>4.5200000000000009E-4</v>
      </c>
      <c r="S491" s="158">
        <v>0</v>
      </c>
      <c r="T491" s="159">
        <f>S491*H491</f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60" t="s">
        <v>280</v>
      </c>
      <c r="AT491" s="160" t="s">
        <v>131</v>
      </c>
      <c r="AU491" s="160" t="s">
        <v>87</v>
      </c>
      <c r="AY491" s="17" t="s">
        <v>128</v>
      </c>
      <c r="BE491" s="161">
        <f>IF(N491="základní",J491,0)</f>
        <v>0</v>
      </c>
      <c r="BF491" s="161">
        <f>IF(N491="snížená",J491,0)</f>
        <v>0</v>
      </c>
      <c r="BG491" s="161">
        <f>IF(N491="zákl. přenesená",J491,0)</f>
        <v>0</v>
      </c>
      <c r="BH491" s="161">
        <f>IF(N491="sníž. přenesená",J491,0)</f>
        <v>0</v>
      </c>
      <c r="BI491" s="161">
        <f>IF(N491="nulová",J491,0)</f>
        <v>0</v>
      </c>
      <c r="BJ491" s="17" t="s">
        <v>85</v>
      </c>
      <c r="BK491" s="161">
        <f>ROUND(I491*H491,2)</f>
        <v>0</v>
      </c>
      <c r="BL491" s="17" t="s">
        <v>280</v>
      </c>
      <c r="BM491" s="160" t="s">
        <v>852</v>
      </c>
    </row>
    <row r="492" spans="1:65" s="13" customFormat="1" ht="11.25">
      <c r="B492" s="171"/>
      <c r="D492" s="162" t="s">
        <v>213</v>
      </c>
      <c r="E492" s="172" t="s">
        <v>1</v>
      </c>
      <c r="F492" s="173" t="s">
        <v>853</v>
      </c>
      <c r="H492" s="174">
        <v>26.9</v>
      </c>
      <c r="I492" s="175"/>
      <c r="L492" s="171"/>
      <c r="M492" s="176"/>
      <c r="N492" s="177"/>
      <c r="O492" s="177"/>
      <c r="P492" s="177"/>
      <c r="Q492" s="177"/>
      <c r="R492" s="177"/>
      <c r="S492" s="177"/>
      <c r="T492" s="178"/>
      <c r="AT492" s="172" t="s">
        <v>213</v>
      </c>
      <c r="AU492" s="172" t="s">
        <v>87</v>
      </c>
      <c r="AV492" s="13" t="s">
        <v>87</v>
      </c>
      <c r="AW492" s="13" t="s">
        <v>32</v>
      </c>
      <c r="AX492" s="13" t="s">
        <v>77</v>
      </c>
      <c r="AY492" s="172" t="s">
        <v>128</v>
      </c>
    </row>
    <row r="493" spans="1:65" s="15" customFormat="1" ht="11.25">
      <c r="B493" s="197"/>
      <c r="D493" s="162" t="s">
        <v>213</v>
      </c>
      <c r="E493" s="198" t="s">
        <v>1</v>
      </c>
      <c r="F493" s="199" t="s">
        <v>328</v>
      </c>
      <c r="H493" s="200">
        <v>26.9</v>
      </c>
      <c r="I493" s="201"/>
      <c r="L493" s="197"/>
      <c r="M493" s="202"/>
      <c r="N493" s="203"/>
      <c r="O493" s="203"/>
      <c r="P493" s="203"/>
      <c r="Q493" s="203"/>
      <c r="R493" s="203"/>
      <c r="S493" s="203"/>
      <c r="T493" s="204"/>
      <c r="AT493" s="198" t="s">
        <v>213</v>
      </c>
      <c r="AU493" s="198" t="s">
        <v>87</v>
      </c>
      <c r="AV493" s="15" t="s">
        <v>143</v>
      </c>
      <c r="AW493" s="15" t="s">
        <v>32</v>
      </c>
      <c r="AX493" s="15" t="s">
        <v>77</v>
      </c>
      <c r="AY493" s="198" t="s">
        <v>128</v>
      </c>
    </row>
    <row r="494" spans="1:65" s="13" customFormat="1" ht="11.25">
      <c r="B494" s="171"/>
      <c r="D494" s="162" t="s">
        <v>213</v>
      </c>
      <c r="E494" s="172" t="s">
        <v>1</v>
      </c>
      <c r="F494" s="173" t="s">
        <v>854</v>
      </c>
      <c r="H494" s="174">
        <v>18.3</v>
      </c>
      <c r="I494" s="175"/>
      <c r="L494" s="171"/>
      <c r="M494" s="176"/>
      <c r="N494" s="177"/>
      <c r="O494" s="177"/>
      <c r="P494" s="177"/>
      <c r="Q494" s="177"/>
      <c r="R494" s="177"/>
      <c r="S494" s="177"/>
      <c r="T494" s="178"/>
      <c r="AT494" s="172" t="s">
        <v>213</v>
      </c>
      <c r="AU494" s="172" t="s">
        <v>87</v>
      </c>
      <c r="AV494" s="13" t="s">
        <v>87</v>
      </c>
      <c r="AW494" s="13" t="s">
        <v>32</v>
      </c>
      <c r="AX494" s="13" t="s">
        <v>77</v>
      </c>
      <c r="AY494" s="172" t="s">
        <v>128</v>
      </c>
    </row>
    <row r="495" spans="1:65" s="15" customFormat="1" ht="11.25">
      <c r="B495" s="197"/>
      <c r="D495" s="162" t="s">
        <v>213</v>
      </c>
      <c r="E495" s="198" t="s">
        <v>1</v>
      </c>
      <c r="F495" s="199" t="s">
        <v>309</v>
      </c>
      <c r="H495" s="200">
        <v>18.3</v>
      </c>
      <c r="I495" s="201"/>
      <c r="L495" s="197"/>
      <c r="M495" s="202"/>
      <c r="N495" s="203"/>
      <c r="O495" s="203"/>
      <c r="P495" s="203"/>
      <c r="Q495" s="203"/>
      <c r="R495" s="203"/>
      <c r="S495" s="203"/>
      <c r="T495" s="204"/>
      <c r="AT495" s="198" t="s">
        <v>213</v>
      </c>
      <c r="AU495" s="198" t="s">
        <v>87</v>
      </c>
      <c r="AV495" s="15" t="s">
        <v>143</v>
      </c>
      <c r="AW495" s="15" t="s">
        <v>32</v>
      </c>
      <c r="AX495" s="15" t="s">
        <v>77</v>
      </c>
      <c r="AY495" s="198" t="s">
        <v>128</v>
      </c>
    </row>
    <row r="496" spans="1:65" s="14" customFormat="1" ht="11.25">
      <c r="B496" s="179"/>
      <c r="D496" s="162" t="s">
        <v>213</v>
      </c>
      <c r="E496" s="180" t="s">
        <v>1</v>
      </c>
      <c r="F496" s="181" t="s">
        <v>220</v>
      </c>
      <c r="H496" s="182">
        <v>45.2</v>
      </c>
      <c r="I496" s="183"/>
      <c r="L496" s="179"/>
      <c r="M496" s="184"/>
      <c r="N496" s="185"/>
      <c r="O496" s="185"/>
      <c r="P496" s="185"/>
      <c r="Q496" s="185"/>
      <c r="R496" s="185"/>
      <c r="S496" s="185"/>
      <c r="T496" s="186"/>
      <c r="AT496" s="180" t="s">
        <v>213</v>
      </c>
      <c r="AU496" s="180" t="s">
        <v>87</v>
      </c>
      <c r="AV496" s="14" t="s">
        <v>149</v>
      </c>
      <c r="AW496" s="14" t="s">
        <v>32</v>
      </c>
      <c r="AX496" s="14" t="s">
        <v>85</v>
      </c>
      <c r="AY496" s="180" t="s">
        <v>128</v>
      </c>
    </row>
    <row r="497" spans="1:65" s="2" customFormat="1" ht="16.5" customHeight="1">
      <c r="A497" s="32"/>
      <c r="B497" s="148"/>
      <c r="C497" s="149" t="s">
        <v>855</v>
      </c>
      <c r="D497" s="149" t="s">
        <v>131</v>
      </c>
      <c r="E497" s="150" t="s">
        <v>856</v>
      </c>
      <c r="F497" s="151" t="s">
        <v>857</v>
      </c>
      <c r="G497" s="152" t="s">
        <v>248</v>
      </c>
      <c r="H497" s="153">
        <v>4.4000000000000004</v>
      </c>
      <c r="I497" s="154"/>
      <c r="J497" s="155">
        <f>ROUND(I497*H497,2)</f>
        <v>0</v>
      </c>
      <c r="K497" s="151" t="s">
        <v>135</v>
      </c>
      <c r="L497" s="33"/>
      <c r="M497" s="156" t="s">
        <v>1</v>
      </c>
      <c r="N497" s="157" t="s">
        <v>42</v>
      </c>
      <c r="O497" s="58"/>
      <c r="P497" s="158">
        <f>O497*H497</f>
        <v>0</v>
      </c>
      <c r="Q497" s="158">
        <v>9.1E-4</v>
      </c>
      <c r="R497" s="158">
        <f>Q497*H497</f>
        <v>4.0040000000000006E-3</v>
      </c>
      <c r="S497" s="158">
        <v>0</v>
      </c>
      <c r="T497" s="159">
        <f>S497*H497</f>
        <v>0</v>
      </c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160" t="s">
        <v>280</v>
      </c>
      <c r="AT497" s="160" t="s">
        <v>131</v>
      </c>
      <c r="AU497" s="160" t="s">
        <v>87</v>
      </c>
      <c r="AY497" s="17" t="s">
        <v>128</v>
      </c>
      <c r="BE497" s="161">
        <f>IF(N497="základní",J497,0)</f>
        <v>0</v>
      </c>
      <c r="BF497" s="161">
        <f>IF(N497="snížená",J497,0)</f>
        <v>0</v>
      </c>
      <c r="BG497" s="161">
        <f>IF(N497="zákl. přenesená",J497,0)</f>
        <v>0</v>
      </c>
      <c r="BH497" s="161">
        <f>IF(N497="sníž. přenesená",J497,0)</f>
        <v>0</v>
      </c>
      <c r="BI497" s="161">
        <f>IF(N497="nulová",J497,0)</f>
        <v>0</v>
      </c>
      <c r="BJ497" s="17" t="s">
        <v>85</v>
      </c>
      <c r="BK497" s="161">
        <f>ROUND(I497*H497,2)</f>
        <v>0</v>
      </c>
      <c r="BL497" s="17" t="s">
        <v>280</v>
      </c>
      <c r="BM497" s="160" t="s">
        <v>858</v>
      </c>
    </row>
    <row r="498" spans="1:65" s="13" customFormat="1" ht="11.25">
      <c r="B498" s="171"/>
      <c r="D498" s="162" t="s">
        <v>213</v>
      </c>
      <c r="E498" s="172" t="s">
        <v>1</v>
      </c>
      <c r="F498" s="173" t="s">
        <v>859</v>
      </c>
      <c r="H498" s="174">
        <v>4.4000000000000004</v>
      </c>
      <c r="I498" s="175"/>
      <c r="L498" s="171"/>
      <c r="M498" s="176"/>
      <c r="N498" s="177"/>
      <c r="O498" s="177"/>
      <c r="P498" s="177"/>
      <c r="Q498" s="177"/>
      <c r="R498" s="177"/>
      <c r="S498" s="177"/>
      <c r="T498" s="178"/>
      <c r="AT498" s="172" t="s">
        <v>213</v>
      </c>
      <c r="AU498" s="172" t="s">
        <v>87</v>
      </c>
      <c r="AV498" s="13" t="s">
        <v>87</v>
      </c>
      <c r="AW498" s="13" t="s">
        <v>32</v>
      </c>
      <c r="AX498" s="13" t="s">
        <v>77</v>
      </c>
      <c r="AY498" s="172" t="s">
        <v>128</v>
      </c>
    </row>
    <row r="499" spans="1:65" s="14" customFormat="1" ht="11.25">
      <c r="B499" s="179"/>
      <c r="D499" s="162" t="s">
        <v>213</v>
      </c>
      <c r="E499" s="180" t="s">
        <v>1</v>
      </c>
      <c r="F499" s="181" t="s">
        <v>220</v>
      </c>
      <c r="H499" s="182">
        <v>4.4000000000000004</v>
      </c>
      <c r="I499" s="183"/>
      <c r="L499" s="179"/>
      <c r="M499" s="184"/>
      <c r="N499" s="185"/>
      <c r="O499" s="185"/>
      <c r="P499" s="185"/>
      <c r="Q499" s="185"/>
      <c r="R499" s="185"/>
      <c r="S499" s="185"/>
      <c r="T499" s="186"/>
      <c r="AT499" s="180" t="s">
        <v>213</v>
      </c>
      <c r="AU499" s="180" t="s">
        <v>87</v>
      </c>
      <c r="AV499" s="14" t="s">
        <v>149</v>
      </c>
      <c r="AW499" s="14" t="s">
        <v>32</v>
      </c>
      <c r="AX499" s="14" t="s">
        <v>85</v>
      </c>
      <c r="AY499" s="180" t="s">
        <v>128</v>
      </c>
    </row>
    <row r="500" spans="1:65" s="2" customFormat="1" ht="21.75" customHeight="1">
      <c r="A500" s="32"/>
      <c r="B500" s="148"/>
      <c r="C500" s="149" t="s">
        <v>860</v>
      </c>
      <c r="D500" s="149" t="s">
        <v>131</v>
      </c>
      <c r="E500" s="150" t="s">
        <v>861</v>
      </c>
      <c r="F500" s="151" t="s">
        <v>862</v>
      </c>
      <c r="G500" s="152" t="s">
        <v>217</v>
      </c>
      <c r="H500" s="153">
        <v>179.1</v>
      </c>
      <c r="I500" s="154"/>
      <c r="J500" s="155">
        <f>ROUND(I500*H500,2)</f>
        <v>0</v>
      </c>
      <c r="K500" s="151" t="s">
        <v>135</v>
      </c>
      <c r="L500" s="33"/>
      <c r="M500" s="156" t="s">
        <v>1</v>
      </c>
      <c r="N500" s="157" t="s">
        <v>42</v>
      </c>
      <c r="O500" s="58"/>
      <c r="P500" s="158">
        <f>O500*H500</f>
        <v>0</v>
      </c>
      <c r="Q500" s="158">
        <v>2.0000000000000001E-4</v>
      </c>
      <c r="R500" s="158">
        <f>Q500*H500</f>
        <v>3.5819999999999998E-2</v>
      </c>
      <c r="S500" s="158">
        <v>0</v>
      </c>
      <c r="T500" s="159">
        <f>S500*H500</f>
        <v>0</v>
      </c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R500" s="160" t="s">
        <v>280</v>
      </c>
      <c r="AT500" s="160" t="s">
        <v>131</v>
      </c>
      <c r="AU500" s="160" t="s">
        <v>87</v>
      </c>
      <c r="AY500" s="17" t="s">
        <v>128</v>
      </c>
      <c r="BE500" s="161">
        <f>IF(N500="základní",J500,0)</f>
        <v>0</v>
      </c>
      <c r="BF500" s="161">
        <f>IF(N500="snížená",J500,0)</f>
        <v>0</v>
      </c>
      <c r="BG500" s="161">
        <f>IF(N500="zákl. přenesená",J500,0)</f>
        <v>0</v>
      </c>
      <c r="BH500" s="161">
        <f>IF(N500="sníž. přenesená",J500,0)</f>
        <v>0</v>
      </c>
      <c r="BI500" s="161">
        <f>IF(N500="nulová",J500,0)</f>
        <v>0</v>
      </c>
      <c r="BJ500" s="17" t="s">
        <v>85</v>
      </c>
      <c r="BK500" s="161">
        <f>ROUND(I500*H500,2)</f>
        <v>0</v>
      </c>
      <c r="BL500" s="17" t="s">
        <v>280</v>
      </c>
      <c r="BM500" s="160" t="s">
        <v>863</v>
      </c>
    </row>
    <row r="501" spans="1:65" s="13" customFormat="1" ht="11.25">
      <c r="B501" s="171"/>
      <c r="D501" s="162" t="s">
        <v>213</v>
      </c>
      <c r="E501" s="172" t="s">
        <v>1</v>
      </c>
      <c r="F501" s="173" t="s">
        <v>864</v>
      </c>
      <c r="H501" s="174">
        <v>179.1</v>
      </c>
      <c r="I501" s="175"/>
      <c r="L501" s="171"/>
      <c r="M501" s="176"/>
      <c r="N501" s="177"/>
      <c r="O501" s="177"/>
      <c r="P501" s="177"/>
      <c r="Q501" s="177"/>
      <c r="R501" s="177"/>
      <c r="S501" s="177"/>
      <c r="T501" s="178"/>
      <c r="AT501" s="172" t="s">
        <v>213</v>
      </c>
      <c r="AU501" s="172" t="s">
        <v>87</v>
      </c>
      <c r="AV501" s="13" t="s">
        <v>87</v>
      </c>
      <c r="AW501" s="13" t="s">
        <v>32</v>
      </c>
      <c r="AX501" s="13" t="s">
        <v>85</v>
      </c>
      <c r="AY501" s="172" t="s">
        <v>128</v>
      </c>
    </row>
    <row r="502" spans="1:65" s="2" customFormat="1" ht="33" customHeight="1">
      <c r="A502" s="32"/>
      <c r="B502" s="148"/>
      <c r="C502" s="149" t="s">
        <v>865</v>
      </c>
      <c r="D502" s="149" t="s">
        <v>131</v>
      </c>
      <c r="E502" s="150" t="s">
        <v>866</v>
      </c>
      <c r="F502" s="151" t="s">
        <v>867</v>
      </c>
      <c r="G502" s="152" t="s">
        <v>217</v>
      </c>
      <c r="H502" s="153">
        <v>141.4</v>
      </c>
      <c r="I502" s="154"/>
      <c r="J502" s="155">
        <f>ROUND(I502*H502,2)</f>
        <v>0</v>
      </c>
      <c r="K502" s="151" t="s">
        <v>135</v>
      </c>
      <c r="L502" s="33"/>
      <c r="M502" s="156" t="s">
        <v>1</v>
      </c>
      <c r="N502" s="157" t="s">
        <v>42</v>
      </c>
      <c r="O502" s="58"/>
      <c r="P502" s="158">
        <f>O502*H502</f>
        <v>0</v>
      </c>
      <c r="Q502" s="158">
        <v>1.6100000000000001E-3</v>
      </c>
      <c r="R502" s="158">
        <f>Q502*H502</f>
        <v>0.22765400000000002</v>
      </c>
      <c r="S502" s="158">
        <v>0</v>
      </c>
      <c r="T502" s="159">
        <f>S502*H502</f>
        <v>0</v>
      </c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R502" s="160" t="s">
        <v>280</v>
      </c>
      <c r="AT502" s="160" t="s">
        <v>131</v>
      </c>
      <c r="AU502" s="160" t="s">
        <v>87</v>
      </c>
      <c r="AY502" s="17" t="s">
        <v>128</v>
      </c>
      <c r="BE502" s="161">
        <f>IF(N502="základní",J502,0)</f>
        <v>0</v>
      </c>
      <c r="BF502" s="161">
        <f>IF(N502="snížená",J502,0)</f>
        <v>0</v>
      </c>
      <c r="BG502" s="161">
        <f>IF(N502="zákl. přenesená",J502,0)</f>
        <v>0</v>
      </c>
      <c r="BH502" s="161">
        <f>IF(N502="sníž. přenesená",J502,0)</f>
        <v>0</v>
      </c>
      <c r="BI502" s="161">
        <f>IF(N502="nulová",J502,0)</f>
        <v>0</v>
      </c>
      <c r="BJ502" s="17" t="s">
        <v>85</v>
      </c>
      <c r="BK502" s="161">
        <f>ROUND(I502*H502,2)</f>
        <v>0</v>
      </c>
      <c r="BL502" s="17" t="s">
        <v>280</v>
      </c>
      <c r="BM502" s="160" t="s">
        <v>868</v>
      </c>
    </row>
    <row r="503" spans="1:65" s="13" customFormat="1" ht="11.25">
      <c r="B503" s="171"/>
      <c r="D503" s="162" t="s">
        <v>213</v>
      </c>
      <c r="E503" s="172" t="s">
        <v>1</v>
      </c>
      <c r="F503" s="173" t="s">
        <v>869</v>
      </c>
      <c r="H503" s="174">
        <v>141.4</v>
      </c>
      <c r="I503" s="175"/>
      <c r="L503" s="171"/>
      <c r="M503" s="176"/>
      <c r="N503" s="177"/>
      <c r="O503" s="177"/>
      <c r="P503" s="177"/>
      <c r="Q503" s="177"/>
      <c r="R503" s="177"/>
      <c r="S503" s="177"/>
      <c r="T503" s="178"/>
      <c r="AT503" s="172" t="s">
        <v>213</v>
      </c>
      <c r="AU503" s="172" t="s">
        <v>87</v>
      </c>
      <c r="AV503" s="13" t="s">
        <v>87</v>
      </c>
      <c r="AW503" s="13" t="s">
        <v>32</v>
      </c>
      <c r="AX503" s="13" t="s">
        <v>85</v>
      </c>
      <c r="AY503" s="172" t="s">
        <v>128</v>
      </c>
    </row>
    <row r="504" spans="1:65" s="2" customFormat="1" ht="33" customHeight="1">
      <c r="A504" s="32"/>
      <c r="B504" s="148"/>
      <c r="C504" s="149" t="s">
        <v>870</v>
      </c>
      <c r="D504" s="149" t="s">
        <v>131</v>
      </c>
      <c r="E504" s="150" t="s">
        <v>871</v>
      </c>
      <c r="F504" s="151" t="s">
        <v>872</v>
      </c>
      <c r="G504" s="152" t="s">
        <v>217</v>
      </c>
      <c r="H504" s="153">
        <v>37.64</v>
      </c>
      <c r="I504" s="154"/>
      <c r="J504" s="155">
        <f>ROUND(I504*H504,2)</f>
        <v>0</v>
      </c>
      <c r="K504" s="151" t="s">
        <v>135</v>
      </c>
      <c r="L504" s="33"/>
      <c r="M504" s="156" t="s">
        <v>1</v>
      </c>
      <c r="N504" s="157" t="s">
        <v>42</v>
      </c>
      <c r="O504" s="58"/>
      <c r="P504" s="158">
        <f>O504*H504</f>
        <v>0</v>
      </c>
      <c r="Q504" s="158">
        <v>3.2200000000000002E-3</v>
      </c>
      <c r="R504" s="158">
        <f>Q504*H504</f>
        <v>0.12120080000000001</v>
      </c>
      <c r="S504" s="158">
        <v>0</v>
      </c>
      <c r="T504" s="159">
        <f>S504*H504</f>
        <v>0</v>
      </c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R504" s="160" t="s">
        <v>280</v>
      </c>
      <c r="AT504" s="160" t="s">
        <v>131</v>
      </c>
      <c r="AU504" s="160" t="s">
        <v>87</v>
      </c>
      <c r="AY504" s="17" t="s">
        <v>128</v>
      </c>
      <c r="BE504" s="161">
        <f>IF(N504="základní",J504,0)</f>
        <v>0</v>
      </c>
      <c r="BF504" s="161">
        <f>IF(N504="snížená",J504,0)</f>
        <v>0</v>
      </c>
      <c r="BG504" s="161">
        <f>IF(N504="zákl. přenesená",J504,0)</f>
        <v>0</v>
      </c>
      <c r="BH504" s="161">
        <f>IF(N504="sníž. přenesená",J504,0)</f>
        <v>0</v>
      </c>
      <c r="BI504" s="161">
        <f>IF(N504="nulová",J504,0)</f>
        <v>0</v>
      </c>
      <c r="BJ504" s="17" t="s">
        <v>85</v>
      </c>
      <c r="BK504" s="161">
        <f>ROUND(I504*H504,2)</f>
        <v>0</v>
      </c>
      <c r="BL504" s="17" t="s">
        <v>280</v>
      </c>
      <c r="BM504" s="160" t="s">
        <v>873</v>
      </c>
    </row>
    <row r="505" spans="1:65" s="2" customFormat="1" ht="24.2" customHeight="1">
      <c r="A505" s="32"/>
      <c r="B505" s="148"/>
      <c r="C505" s="149" t="s">
        <v>874</v>
      </c>
      <c r="D505" s="149" t="s">
        <v>131</v>
      </c>
      <c r="E505" s="150" t="s">
        <v>875</v>
      </c>
      <c r="F505" s="151" t="s">
        <v>876</v>
      </c>
      <c r="G505" s="152" t="s">
        <v>217</v>
      </c>
      <c r="H505" s="153">
        <v>105.81</v>
      </c>
      <c r="I505" s="154"/>
      <c r="J505" s="155">
        <f>ROUND(I505*H505,2)</f>
        <v>0</v>
      </c>
      <c r="K505" s="151" t="s">
        <v>135</v>
      </c>
      <c r="L505" s="33"/>
      <c r="M505" s="156" t="s">
        <v>1</v>
      </c>
      <c r="N505" s="157" t="s">
        <v>42</v>
      </c>
      <c r="O505" s="58"/>
      <c r="P505" s="158">
        <f>O505*H505</f>
        <v>0</v>
      </c>
      <c r="Q505" s="158">
        <v>1.1820000000000001E-2</v>
      </c>
      <c r="R505" s="158">
        <f>Q505*H505</f>
        <v>1.2506742000000002</v>
      </c>
      <c r="S505" s="158">
        <v>0</v>
      </c>
      <c r="T505" s="159">
        <f>S505*H505</f>
        <v>0</v>
      </c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160" t="s">
        <v>280</v>
      </c>
      <c r="AT505" s="160" t="s">
        <v>131</v>
      </c>
      <c r="AU505" s="160" t="s">
        <v>87</v>
      </c>
      <c r="AY505" s="17" t="s">
        <v>128</v>
      </c>
      <c r="BE505" s="161">
        <f>IF(N505="základní",J505,0)</f>
        <v>0</v>
      </c>
      <c r="BF505" s="161">
        <f>IF(N505="snížená",J505,0)</f>
        <v>0</v>
      </c>
      <c r="BG505" s="161">
        <f>IF(N505="zákl. přenesená",J505,0)</f>
        <v>0</v>
      </c>
      <c r="BH505" s="161">
        <f>IF(N505="sníž. přenesená",J505,0)</f>
        <v>0</v>
      </c>
      <c r="BI505" s="161">
        <f>IF(N505="nulová",J505,0)</f>
        <v>0</v>
      </c>
      <c r="BJ505" s="17" t="s">
        <v>85</v>
      </c>
      <c r="BK505" s="161">
        <f>ROUND(I505*H505,2)</f>
        <v>0</v>
      </c>
      <c r="BL505" s="17" t="s">
        <v>280</v>
      </c>
      <c r="BM505" s="160" t="s">
        <v>877</v>
      </c>
    </row>
    <row r="506" spans="1:65" s="13" customFormat="1" ht="11.25">
      <c r="B506" s="171"/>
      <c r="D506" s="162" t="s">
        <v>213</v>
      </c>
      <c r="E506" s="172" t="s">
        <v>1</v>
      </c>
      <c r="F506" s="173" t="s">
        <v>767</v>
      </c>
      <c r="H506" s="174">
        <v>105.81</v>
      </c>
      <c r="I506" s="175"/>
      <c r="L506" s="171"/>
      <c r="M506" s="176"/>
      <c r="N506" s="177"/>
      <c r="O506" s="177"/>
      <c r="P506" s="177"/>
      <c r="Q506" s="177"/>
      <c r="R506" s="177"/>
      <c r="S506" s="177"/>
      <c r="T506" s="178"/>
      <c r="AT506" s="172" t="s">
        <v>213</v>
      </c>
      <c r="AU506" s="172" t="s">
        <v>87</v>
      </c>
      <c r="AV506" s="13" t="s">
        <v>87</v>
      </c>
      <c r="AW506" s="13" t="s">
        <v>32</v>
      </c>
      <c r="AX506" s="13" t="s">
        <v>77</v>
      </c>
      <c r="AY506" s="172" t="s">
        <v>128</v>
      </c>
    </row>
    <row r="507" spans="1:65" s="14" customFormat="1" ht="11.25">
      <c r="B507" s="179"/>
      <c r="D507" s="162" t="s">
        <v>213</v>
      </c>
      <c r="E507" s="180" t="s">
        <v>1</v>
      </c>
      <c r="F507" s="181" t="s">
        <v>220</v>
      </c>
      <c r="H507" s="182">
        <v>105.81</v>
      </c>
      <c r="I507" s="183"/>
      <c r="L507" s="179"/>
      <c r="M507" s="184"/>
      <c r="N507" s="185"/>
      <c r="O507" s="185"/>
      <c r="P507" s="185"/>
      <c r="Q507" s="185"/>
      <c r="R507" s="185"/>
      <c r="S507" s="185"/>
      <c r="T507" s="186"/>
      <c r="AT507" s="180" t="s">
        <v>213</v>
      </c>
      <c r="AU507" s="180" t="s">
        <v>87</v>
      </c>
      <c r="AV507" s="14" t="s">
        <v>149</v>
      </c>
      <c r="AW507" s="14" t="s">
        <v>32</v>
      </c>
      <c r="AX507" s="14" t="s">
        <v>85</v>
      </c>
      <c r="AY507" s="180" t="s">
        <v>128</v>
      </c>
    </row>
    <row r="508" spans="1:65" s="2" customFormat="1" ht="16.5" customHeight="1">
      <c r="A508" s="32"/>
      <c r="B508" s="148"/>
      <c r="C508" s="149" t="s">
        <v>878</v>
      </c>
      <c r="D508" s="149" t="s">
        <v>131</v>
      </c>
      <c r="E508" s="150" t="s">
        <v>879</v>
      </c>
      <c r="F508" s="151" t="s">
        <v>880</v>
      </c>
      <c r="G508" s="152" t="s">
        <v>217</v>
      </c>
      <c r="H508" s="153">
        <v>105.81</v>
      </c>
      <c r="I508" s="154"/>
      <c r="J508" s="155">
        <f>ROUND(I508*H508,2)</f>
        <v>0</v>
      </c>
      <c r="K508" s="151" t="s">
        <v>135</v>
      </c>
      <c r="L508" s="33"/>
      <c r="M508" s="156" t="s">
        <v>1</v>
      </c>
      <c r="N508" s="157" t="s">
        <v>42</v>
      </c>
      <c r="O508" s="58"/>
      <c r="P508" s="158">
        <f>O508*H508</f>
        <v>0</v>
      </c>
      <c r="Q508" s="158">
        <v>1E-4</v>
      </c>
      <c r="R508" s="158">
        <f>Q508*H508</f>
        <v>1.0581E-2</v>
      </c>
      <c r="S508" s="158">
        <v>0</v>
      </c>
      <c r="T508" s="159">
        <f>S508*H508</f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60" t="s">
        <v>280</v>
      </c>
      <c r="AT508" s="160" t="s">
        <v>131</v>
      </c>
      <c r="AU508" s="160" t="s">
        <v>87</v>
      </c>
      <c r="AY508" s="17" t="s">
        <v>128</v>
      </c>
      <c r="BE508" s="161">
        <f>IF(N508="základní",J508,0)</f>
        <v>0</v>
      </c>
      <c r="BF508" s="161">
        <f>IF(N508="snížená",J508,0)</f>
        <v>0</v>
      </c>
      <c r="BG508" s="161">
        <f>IF(N508="zákl. přenesená",J508,0)</f>
        <v>0</v>
      </c>
      <c r="BH508" s="161">
        <f>IF(N508="sníž. přenesená",J508,0)</f>
        <v>0</v>
      </c>
      <c r="BI508" s="161">
        <f>IF(N508="nulová",J508,0)</f>
        <v>0</v>
      </c>
      <c r="BJ508" s="17" t="s">
        <v>85</v>
      </c>
      <c r="BK508" s="161">
        <f>ROUND(I508*H508,2)</f>
        <v>0</v>
      </c>
      <c r="BL508" s="17" t="s">
        <v>280</v>
      </c>
      <c r="BM508" s="160" t="s">
        <v>881</v>
      </c>
    </row>
    <row r="509" spans="1:65" s="2" customFormat="1" ht="21.75" customHeight="1">
      <c r="A509" s="32"/>
      <c r="B509" s="148"/>
      <c r="C509" s="149" t="s">
        <v>882</v>
      </c>
      <c r="D509" s="149" t="s">
        <v>131</v>
      </c>
      <c r="E509" s="150" t="s">
        <v>883</v>
      </c>
      <c r="F509" s="151" t="s">
        <v>884</v>
      </c>
      <c r="G509" s="152" t="s">
        <v>217</v>
      </c>
      <c r="H509" s="153">
        <v>4.9020000000000001</v>
      </c>
      <c r="I509" s="154"/>
      <c r="J509" s="155">
        <f>ROUND(I509*H509,2)</f>
        <v>0</v>
      </c>
      <c r="K509" s="151" t="s">
        <v>135</v>
      </c>
      <c r="L509" s="33"/>
      <c r="M509" s="156" t="s">
        <v>1</v>
      </c>
      <c r="N509" s="157" t="s">
        <v>42</v>
      </c>
      <c r="O509" s="58"/>
      <c r="P509" s="158">
        <f>O509*H509</f>
        <v>0</v>
      </c>
      <c r="Q509" s="158">
        <v>1.221E-2</v>
      </c>
      <c r="R509" s="158">
        <f>Q509*H509</f>
        <v>5.9853420000000004E-2</v>
      </c>
      <c r="S509" s="158">
        <v>0</v>
      </c>
      <c r="T509" s="159">
        <f>S509*H509</f>
        <v>0</v>
      </c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R509" s="160" t="s">
        <v>280</v>
      </c>
      <c r="AT509" s="160" t="s">
        <v>131</v>
      </c>
      <c r="AU509" s="160" t="s">
        <v>87</v>
      </c>
      <c r="AY509" s="17" t="s">
        <v>128</v>
      </c>
      <c r="BE509" s="161">
        <f>IF(N509="základní",J509,0)</f>
        <v>0</v>
      </c>
      <c r="BF509" s="161">
        <f>IF(N509="snížená",J509,0)</f>
        <v>0</v>
      </c>
      <c r="BG509" s="161">
        <f>IF(N509="zákl. přenesená",J509,0)</f>
        <v>0</v>
      </c>
      <c r="BH509" s="161">
        <f>IF(N509="sníž. přenesená",J509,0)</f>
        <v>0</v>
      </c>
      <c r="BI509" s="161">
        <f>IF(N509="nulová",J509,0)</f>
        <v>0</v>
      </c>
      <c r="BJ509" s="17" t="s">
        <v>85</v>
      </c>
      <c r="BK509" s="161">
        <f>ROUND(I509*H509,2)</f>
        <v>0</v>
      </c>
      <c r="BL509" s="17" t="s">
        <v>280</v>
      </c>
      <c r="BM509" s="160" t="s">
        <v>885</v>
      </c>
    </row>
    <row r="510" spans="1:65" s="13" customFormat="1" ht="11.25">
      <c r="B510" s="171"/>
      <c r="D510" s="162" t="s">
        <v>213</v>
      </c>
      <c r="E510" s="172" t="s">
        <v>1</v>
      </c>
      <c r="F510" s="173" t="s">
        <v>886</v>
      </c>
      <c r="H510" s="174">
        <v>4.9020000000000001</v>
      </c>
      <c r="I510" s="175"/>
      <c r="L510" s="171"/>
      <c r="M510" s="176"/>
      <c r="N510" s="177"/>
      <c r="O510" s="177"/>
      <c r="P510" s="177"/>
      <c r="Q510" s="177"/>
      <c r="R510" s="177"/>
      <c r="S510" s="177"/>
      <c r="T510" s="178"/>
      <c r="AT510" s="172" t="s">
        <v>213</v>
      </c>
      <c r="AU510" s="172" t="s">
        <v>87</v>
      </c>
      <c r="AV510" s="13" t="s">
        <v>87</v>
      </c>
      <c r="AW510" s="13" t="s">
        <v>32</v>
      </c>
      <c r="AX510" s="13" t="s">
        <v>77</v>
      </c>
      <c r="AY510" s="172" t="s">
        <v>128</v>
      </c>
    </row>
    <row r="511" spans="1:65" s="14" customFormat="1" ht="11.25">
      <c r="B511" s="179"/>
      <c r="D511" s="162" t="s">
        <v>213</v>
      </c>
      <c r="E511" s="180" t="s">
        <v>1</v>
      </c>
      <c r="F511" s="181" t="s">
        <v>220</v>
      </c>
      <c r="H511" s="182">
        <v>4.9020000000000001</v>
      </c>
      <c r="I511" s="183"/>
      <c r="L511" s="179"/>
      <c r="M511" s="184"/>
      <c r="N511" s="185"/>
      <c r="O511" s="185"/>
      <c r="P511" s="185"/>
      <c r="Q511" s="185"/>
      <c r="R511" s="185"/>
      <c r="S511" s="185"/>
      <c r="T511" s="186"/>
      <c r="AT511" s="180" t="s">
        <v>213</v>
      </c>
      <c r="AU511" s="180" t="s">
        <v>87</v>
      </c>
      <c r="AV511" s="14" t="s">
        <v>149</v>
      </c>
      <c r="AW511" s="14" t="s">
        <v>32</v>
      </c>
      <c r="AX511" s="14" t="s">
        <v>85</v>
      </c>
      <c r="AY511" s="180" t="s">
        <v>128</v>
      </c>
    </row>
    <row r="512" spans="1:65" s="2" customFormat="1" ht="21.75" customHeight="1">
      <c r="A512" s="32"/>
      <c r="B512" s="148"/>
      <c r="C512" s="149" t="s">
        <v>887</v>
      </c>
      <c r="D512" s="149" t="s">
        <v>131</v>
      </c>
      <c r="E512" s="150" t="s">
        <v>888</v>
      </c>
      <c r="F512" s="151" t="s">
        <v>889</v>
      </c>
      <c r="G512" s="152" t="s">
        <v>248</v>
      </c>
      <c r="H512" s="153">
        <v>25.8</v>
      </c>
      <c r="I512" s="154"/>
      <c r="J512" s="155">
        <f>ROUND(I512*H512,2)</f>
        <v>0</v>
      </c>
      <c r="K512" s="151" t="s">
        <v>135</v>
      </c>
      <c r="L512" s="33"/>
      <c r="M512" s="156" t="s">
        <v>1</v>
      </c>
      <c r="N512" s="157" t="s">
        <v>42</v>
      </c>
      <c r="O512" s="58"/>
      <c r="P512" s="158">
        <f>O512*H512</f>
        <v>0</v>
      </c>
      <c r="Q512" s="158">
        <v>1.306E-2</v>
      </c>
      <c r="R512" s="158">
        <f>Q512*H512</f>
        <v>0.33694800000000003</v>
      </c>
      <c r="S512" s="158">
        <v>0</v>
      </c>
      <c r="T512" s="159">
        <f>S512*H512</f>
        <v>0</v>
      </c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160" t="s">
        <v>280</v>
      </c>
      <c r="AT512" s="160" t="s">
        <v>131</v>
      </c>
      <c r="AU512" s="160" t="s">
        <v>87</v>
      </c>
      <c r="AY512" s="17" t="s">
        <v>128</v>
      </c>
      <c r="BE512" s="161">
        <f>IF(N512="základní",J512,0)</f>
        <v>0</v>
      </c>
      <c r="BF512" s="161">
        <f>IF(N512="snížená",J512,0)</f>
        <v>0</v>
      </c>
      <c r="BG512" s="161">
        <f>IF(N512="zákl. přenesená",J512,0)</f>
        <v>0</v>
      </c>
      <c r="BH512" s="161">
        <f>IF(N512="sníž. přenesená",J512,0)</f>
        <v>0</v>
      </c>
      <c r="BI512" s="161">
        <f>IF(N512="nulová",J512,0)</f>
        <v>0</v>
      </c>
      <c r="BJ512" s="17" t="s">
        <v>85</v>
      </c>
      <c r="BK512" s="161">
        <f>ROUND(I512*H512,2)</f>
        <v>0</v>
      </c>
      <c r="BL512" s="17" t="s">
        <v>280</v>
      </c>
      <c r="BM512" s="160" t="s">
        <v>890</v>
      </c>
    </row>
    <row r="513" spans="1:65" s="13" customFormat="1" ht="11.25">
      <c r="B513" s="171"/>
      <c r="D513" s="162" t="s">
        <v>213</v>
      </c>
      <c r="E513" s="172" t="s">
        <v>1</v>
      </c>
      <c r="F513" s="173" t="s">
        <v>891</v>
      </c>
      <c r="H513" s="174">
        <v>25.8</v>
      </c>
      <c r="I513" s="175"/>
      <c r="L513" s="171"/>
      <c r="M513" s="176"/>
      <c r="N513" s="177"/>
      <c r="O513" s="177"/>
      <c r="P513" s="177"/>
      <c r="Q513" s="177"/>
      <c r="R513" s="177"/>
      <c r="S513" s="177"/>
      <c r="T513" s="178"/>
      <c r="AT513" s="172" t="s">
        <v>213</v>
      </c>
      <c r="AU513" s="172" t="s">
        <v>87</v>
      </c>
      <c r="AV513" s="13" t="s">
        <v>87</v>
      </c>
      <c r="AW513" s="13" t="s">
        <v>32</v>
      </c>
      <c r="AX513" s="13" t="s">
        <v>77</v>
      </c>
      <c r="AY513" s="172" t="s">
        <v>128</v>
      </c>
    </row>
    <row r="514" spans="1:65" s="14" customFormat="1" ht="11.25">
      <c r="B514" s="179"/>
      <c r="D514" s="162" t="s">
        <v>213</v>
      </c>
      <c r="E514" s="180" t="s">
        <v>1</v>
      </c>
      <c r="F514" s="181" t="s">
        <v>220</v>
      </c>
      <c r="H514" s="182">
        <v>25.8</v>
      </c>
      <c r="I514" s="183"/>
      <c r="L514" s="179"/>
      <c r="M514" s="184"/>
      <c r="N514" s="185"/>
      <c r="O514" s="185"/>
      <c r="P514" s="185"/>
      <c r="Q514" s="185"/>
      <c r="R514" s="185"/>
      <c r="S514" s="185"/>
      <c r="T514" s="186"/>
      <c r="AT514" s="180" t="s">
        <v>213</v>
      </c>
      <c r="AU514" s="180" t="s">
        <v>87</v>
      </c>
      <c r="AV514" s="14" t="s">
        <v>149</v>
      </c>
      <c r="AW514" s="14" t="s">
        <v>32</v>
      </c>
      <c r="AX514" s="14" t="s">
        <v>85</v>
      </c>
      <c r="AY514" s="180" t="s">
        <v>128</v>
      </c>
    </row>
    <row r="515" spans="1:65" s="2" customFormat="1" ht="21.75" customHeight="1">
      <c r="A515" s="32"/>
      <c r="B515" s="148"/>
      <c r="C515" s="149" t="s">
        <v>892</v>
      </c>
      <c r="D515" s="149" t="s">
        <v>131</v>
      </c>
      <c r="E515" s="150" t="s">
        <v>893</v>
      </c>
      <c r="F515" s="151" t="s">
        <v>894</v>
      </c>
      <c r="G515" s="152" t="s">
        <v>217</v>
      </c>
      <c r="H515" s="153">
        <v>6.3209999999999997</v>
      </c>
      <c r="I515" s="154"/>
      <c r="J515" s="155">
        <f>ROUND(I515*H515,2)</f>
        <v>0</v>
      </c>
      <c r="K515" s="151" t="s">
        <v>135</v>
      </c>
      <c r="L515" s="33"/>
      <c r="M515" s="156" t="s">
        <v>1</v>
      </c>
      <c r="N515" s="157" t="s">
        <v>42</v>
      </c>
      <c r="O515" s="58"/>
      <c r="P515" s="158">
        <f>O515*H515</f>
        <v>0</v>
      </c>
      <c r="Q515" s="158">
        <v>1.2109999999999999E-2</v>
      </c>
      <c r="R515" s="158">
        <f>Q515*H515</f>
        <v>7.6547309999999993E-2</v>
      </c>
      <c r="S515" s="158">
        <v>0</v>
      </c>
      <c r="T515" s="159">
        <f>S515*H515</f>
        <v>0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60" t="s">
        <v>280</v>
      </c>
      <c r="AT515" s="160" t="s">
        <v>131</v>
      </c>
      <c r="AU515" s="160" t="s">
        <v>87</v>
      </c>
      <c r="AY515" s="17" t="s">
        <v>128</v>
      </c>
      <c r="BE515" s="161">
        <f>IF(N515="základní",J515,0)</f>
        <v>0</v>
      </c>
      <c r="BF515" s="161">
        <f>IF(N515="snížená",J515,0)</f>
        <v>0</v>
      </c>
      <c r="BG515" s="161">
        <f>IF(N515="zákl. přenesená",J515,0)</f>
        <v>0</v>
      </c>
      <c r="BH515" s="161">
        <f>IF(N515="sníž. přenesená",J515,0)</f>
        <v>0</v>
      </c>
      <c r="BI515" s="161">
        <f>IF(N515="nulová",J515,0)</f>
        <v>0</v>
      </c>
      <c r="BJ515" s="17" t="s">
        <v>85</v>
      </c>
      <c r="BK515" s="161">
        <f>ROUND(I515*H515,2)</f>
        <v>0</v>
      </c>
      <c r="BL515" s="17" t="s">
        <v>280</v>
      </c>
      <c r="BM515" s="160" t="s">
        <v>895</v>
      </c>
    </row>
    <row r="516" spans="1:65" s="13" customFormat="1" ht="11.25">
      <c r="B516" s="171"/>
      <c r="D516" s="162" t="s">
        <v>213</v>
      </c>
      <c r="E516" s="172" t="s">
        <v>1</v>
      </c>
      <c r="F516" s="173" t="s">
        <v>896</v>
      </c>
      <c r="H516" s="174">
        <v>6.3209999999999997</v>
      </c>
      <c r="I516" s="175"/>
      <c r="L516" s="171"/>
      <c r="M516" s="176"/>
      <c r="N516" s="177"/>
      <c r="O516" s="177"/>
      <c r="P516" s="177"/>
      <c r="Q516" s="177"/>
      <c r="R516" s="177"/>
      <c r="S516" s="177"/>
      <c r="T516" s="178"/>
      <c r="AT516" s="172" t="s">
        <v>213</v>
      </c>
      <c r="AU516" s="172" t="s">
        <v>87</v>
      </c>
      <c r="AV516" s="13" t="s">
        <v>87</v>
      </c>
      <c r="AW516" s="13" t="s">
        <v>32</v>
      </c>
      <c r="AX516" s="13" t="s">
        <v>77</v>
      </c>
      <c r="AY516" s="172" t="s">
        <v>128</v>
      </c>
    </row>
    <row r="517" spans="1:65" s="14" customFormat="1" ht="11.25">
      <c r="B517" s="179"/>
      <c r="D517" s="162" t="s">
        <v>213</v>
      </c>
      <c r="E517" s="180" t="s">
        <v>1</v>
      </c>
      <c r="F517" s="181" t="s">
        <v>220</v>
      </c>
      <c r="H517" s="182">
        <v>6.3209999999999997</v>
      </c>
      <c r="I517" s="183"/>
      <c r="L517" s="179"/>
      <c r="M517" s="184"/>
      <c r="N517" s="185"/>
      <c r="O517" s="185"/>
      <c r="P517" s="185"/>
      <c r="Q517" s="185"/>
      <c r="R517" s="185"/>
      <c r="S517" s="185"/>
      <c r="T517" s="186"/>
      <c r="AT517" s="180" t="s">
        <v>213</v>
      </c>
      <c r="AU517" s="180" t="s">
        <v>87</v>
      </c>
      <c r="AV517" s="14" t="s">
        <v>149</v>
      </c>
      <c r="AW517" s="14" t="s">
        <v>32</v>
      </c>
      <c r="AX517" s="14" t="s">
        <v>85</v>
      </c>
      <c r="AY517" s="180" t="s">
        <v>128</v>
      </c>
    </row>
    <row r="518" spans="1:65" s="2" customFormat="1" ht="24.2" customHeight="1">
      <c r="A518" s="32"/>
      <c r="B518" s="148"/>
      <c r="C518" s="149" t="s">
        <v>897</v>
      </c>
      <c r="D518" s="149" t="s">
        <v>131</v>
      </c>
      <c r="E518" s="150" t="s">
        <v>898</v>
      </c>
      <c r="F518" s="151" t="s">
        <v>899</v>
      </c>
      <c r="G518" s="152" t="s">
        <v>248</v>
      </c>
      <c r="H518" s="153">
        <v>34.4</v>
      </c>
      <c r="I518" s="154"/>
      <c r="J518" s="155">
        <f>ROUND(I518*H518,2)</f>
        <v>0</v>
      </c>
      <c r="K518" s="151" t="s">
        <v>135</v>
      </c>
      <c r="L518" s="33"/>
      <c r="M518" s="156" t="s">
        <v>1</v>
      </c>
      <c r="N518" s="157" t="s">
        <v>42</v>
      </c>
      <c r="O518" s="58"/>
      <c r="P518" s="158">
        <f>O518*H518</f>
        <v>0</v>
      </c>
      <c r="Q518" s="158">
        <v>1.6959999999999999E-2</v>
      </c>
      <c r="R518" s="158">
        <f>Q518*H518</f>
        <v>0.58342399999999994</v>
      </c>
      <c r="S518" s="158">
        <v>0</v>
      </c>
      <c r="T518" s="159">
        <f>S518*H518</f>
        <v>0</v>
      </c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R518" s="160" t="s">
        <v>280</v>
      </c>
      <c r="AT518" s="160" t="s">
        <v>131</v>
      </c>
      <c r="AU518" s="160" t="s">
        <v>87</v>
      </c>
      <c r="AY518" s="17" t="s">
        <v>128</v>
      </c>
      <c r="BE518" s="161">
        <f>IF(N518="základní",J518,0)</f>
        <v>0</v>
      </c>
      <c r="BF518" s="161">
        <f>IF(N518="snížená",J518,0)</f>
        <v>0</v>
      </c>
      <c r="BG518" s="161">
        <f>IF(N518="zákl. přenesená",J518,0)</f>
        <v>0</v>
      </c>
      <c r="BH518" s="161">
        <f>IF(N518="sníž. přenesená",J518,0)</f>
        <v>0</v>
      </c>
      <c r="BI518" s="161">
        <f>IF(N518="nulová",J518,0)</f>
        <v>0</v>
      </c>
      <c r="BJ518" s="17" t="s">
        <v>85</v>
      </c>
      <c r="BK518" s="161">
        <f>ROUND(I518*H518,2)</f>
        <v>0</v>
      </c>
      <c r="BL518" s="17" t="s">
        <v>280</v>
      </c>
      <c r="BM518" s="160" t="s">
        <v>900</v>
      </c>
    </row>
    <row r="519" spans="1:65" s="13" customFormat="1" ht="11.25">
      <c r="B519" s="171"/>
      <c r="D519" s="162" t="s">
        <v>213</v>
      </c>
      <c r="E519" s="172" t="s">
        <v>1</v>
      </c>
      <c r="F519" s="173" t="s">
        <v>901</v>
      </c>
      <c r="H519" s="174">
        <v>34.4</v>
      </c>
      <c r="I519" s="175"/>
      <c r="L519" s="171"/>
      <c r="M519" s="176"/>
      <c r="N519" s="177"/>
      <c r="O519" s="177"/>
      <c r="P519" s="177"/>
      <c r="Q519" s="177"/>
      <c r="R519" s="177"/>
      <c r="S519" s="177"/>
      <c r="T519" s="178"/>
      <c r="AT519" s="172" t="s">
        <v>213</v>
      </c>
      <c r="AU519" s="172" t="s">
        <v>87</v>
      </c>
      <c r="AV519" s="13" t="s">
        <v>87</v>
      </c>
      <c r="AW519" s="13" t="s">
        <v>32</v>
      </c>
      <c r="AX519" s="13" t="s">
        <v>77</v>
      </c>
      <c r="AY519" s="172" t="s">
        <v>128</v>
      </c>
    </row>
    <row r="520" spans="1:65" s="14" customFormat="1" ht="11.25">
      <c r="B520" s="179"/>
      <c r="D520" s="162" t="s">
        <v>213</v>
      </c>
      <c r="E520" s="180" t="s">
        <v>1</v>
      </c>
      <c r="F520" s="181" t="s">
        <v>220</v>
      </c>
      <c r="H520" s="182">
        <v>34.4</v>
      </c>
      <c r="I520" s="183"/>
      <c r="L520" s="179"/>
      <c r="M520" s="184"/>
      <c r="N520" s="185"/>
      <c r="O520" s="185"/>
      <c r="P520" s="185"/>
      <c r="Q520" s="185"/>
      <c r="R520" s="185"/>
      <c r="S520" s="185"/>
      <c r="T520" s="186"/>
      <c r="AT520" s="180" t="s">
        <v>213</v>
      </c>
      <c r="AU520" s="180" t="s">
        <v>87</v>
      </c>
      <c r="AV520" s="14" t="s">
        <v>149</v>
      </c>
      <c r="AW520" s="14" t="s">
        <v>32</v>
      </c>
      <c r="AX520" s="14" t="s">
        <v>85</v>
      </c>
      <c r="AY520" s="180" t="s">
        <v>128</v>
      </c>
    </row>
    <row r="521" spans="1:65" s="2" customFormat="1" ht="24.2" customHeight="1">
      <c r="A521" s="32"/>
      <c r="B521" s="148"/>
      <c r="C521" s="149" t="s">
        <v>902</v>
      </c>
      <c r="D521" s="149" t="s">
        <v>131</v>
      </c>
      <c r="E521" s="150" t="s">
        <v>903</v>
      </c>
      <c r="F521" s="151" t="s">
        <v>904</v>
      </c>
      <c r="G521" s="152" t="s">
        <v>217</v>
      </c>
      <c r="H521" s="153">
        <v>46.2</v>
      </c>
      <c r="I521" s="154"/>
      <c r="J521" s="155">
        <f>ROUND(I521*H521,2)</f>
        <v>0</v>
      </c>
      <c r="K521" s="151" t="s">
        <v>135</v>
      </c>
      <c r="L521" s="33"/>
      <c r="M521" s="156" t="s">
        <v>1</v>
      </c>
      <c r="N521" s="157" t="s">
        <v>42</v>
      </c>
      <c r="O521" s="58"/>
      <c r="P521" s="158">
        <f>O521*H521</f>
        <v>0</v>
      </c>
      <c r="Q521" s="158">
        <v>1.438E-2</v>
      </c>
      <c r="R521" s="158">
        <f>Q521*H521</f>
        <v>0.66435600000000006</v>
      </c>
      <c r="S521" s="158">
        <v>0</v>
      </c>
      <c r="T521" s="159">
        <f>S521*H521</f>
        <v>0</v>
      </c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R521" s="160" t="s">
        <v>280</v>
      </c>
      <c r="AT521" s="160" t="s">
        <v>131</v>
      </c>
      <c r="AU521" s="160" t="s">
        <v>87</v>
      </c>
      <c r="AY521" s="17" t="s">
        <v>128</v>
      </c>
      <c r="BE521" s="161">
        <f>IF(N521="základní",J521,0)</f>
        <v>0</v>
      </c>
      <c r="BF521" s="161">
        <f>IF(N521="snížená",J521,0)</f>
        <v>0</v>
      </c>
      <c r="BG521" s="161">
        <f>IF(N521="zákl. přenesená",J521,0)</f>
        <v>0</v>
      </c>
      <c r="BH521" s="161">
        <f>IF(N521="sníž. přenesená",J521,0)</f>
        <v>0</v>
      </c>
      <c r="BI521" s="161">
        <f>IF(N521="nulová",J521,0)</f>
        <v>0</v>
      </c>
      <c r="BJ521" s="17" t="s">
        <v>85</v>
      </c>
      <c r="BK521" s="161">
        <f>ROUND(I521*H521,2)</f>
        <v>0</v>
      </c>
      <c r="BL521" s="17" t="s">
        <v>280</v>
      </c>
      <c r="BM521" s="160" t="s">
        <v>905</v>
      </c>
    </row>
    <row r="522" spans="1:65" s="13" customFormat="1" ht="11.25">
      <c r="B522" s="171"/>
      <c r="D522" s="162" t="s">
        <v>213</v>
      </c>
      <c r="E522" s="172" t="s">
        <v>1</v>
      </c>
      <c r="F522" s="173" t="s">
        <v>906</v>
      </c>
      <c r="H522" s="174">
        <v>46.2</v>
      </c>
      <c r="I522" s="175"/>
      <c r="L522" s="171"/>
      <c r="M522" s="176"/>
      <c r="N522" s="177"/>
      <c r="O522" s="177"/>
      <c r="P522" s="177"/>
      <c r="Q522" s="177"/>
      <c r="R522" s="177"/>
      <c r="S522" s="177"/>
      <c r="T522" s="178"/>
      <c r="AT522" s="172" t="s">
        <v>213</v>
      </c>
      <c r="AU522" s="172" t="s">
        <v>87</v>
      </c>
      <c r="AV522" s="13" t="s">
        <v>87</v>
      </c>
      <c r="AW522" s="13" t="s">
        <v>32</v>
      </c>
      <c r="AX522" s="13" t="s">
        <v>85</v>
      </c>
      <c r="AY522" s="172" t="s">
        <v>128</v>
      </c>
    </row>
    <row r="523" spans="1:65" s="2" customFormat="1" ht="24.2" customHeight="1">
      <c r="A523" s="32"/>
      <c r="B523" s="148"/>
      <c r="C523" s="149" t="s">
        <v>907</v>
      </c>
      <c r="D523" s="149" t="s">
        <v>131</v>
      </c>
      <c r="E523" s="150" t="s">
        <v>908</v>
      </c>
      <c r="F523" s="151" t="s">
        <v>909</v>
      </c>
      <c r="G523" s="152" t="s">
        <v>223</v>
      </c>
      <c r="H523" s="153">
        <v>7</v>
      </c>
      <c r="I523" s="154"/>
      <c r="J523" s="155">
        <f>ROUND(I523*H523,2)</f>
        <v>0</v>
      </c>
      <c r="K523" s="151" t="s">
        <v>135</v>
      </c>
      <c r="L523" s="33"/>
      <c r="M523" s="156" t="s">
        <v>1</v>
      </c>
      <c r="N523" s="157" t="s">
        <v>42</v>
      </c>
      <c r="O523" s="58"/>
      <c r="P523" s="158">
        <f>O523*H523</f>
        <v>0</v>
      </c>
      <c r="Q523" s="158">
        <v>2.3439999999999999E-2</v>
      </c>
      <c r="R523" s="158">
        <f>Q523*H523</f>
        <v>0.16408</v>
      </c>
      <c r="S523" s="158">
        <v>0</v>
      </c>
      <c r="T523" s="159">
        <f>S523*H523</f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60" t="s">
        <v>280</v>
      </c>
      <c r="AT523" s="160" t="s">
        <v>131</v>
      </c>
      <c r="AU523" s="160" t="s">
        <v>87</v>
      </c>
      <c r="AY523" s="17" t="s">
        <v>128</v>
      </c>
      <c r="BE523" s="161">
        <f>IF(N523="základní",J523,0)</f>
        <v>0</v>
      </c>
      <c r="BF523" s="161">
        <f>IF(N523="snížená",J523,0)</f>
        <v>0</v>
      </c>
      <c r="BG523" s="161">
        <f>IF(N523="zákl. přenesená",J523,0)</f>
        <v>0</v>
      </c>
      <c r="BH523" s="161">
        <f>IF(N523="sníž. přenesená",J523,0)</f>
        <v>0</v>
      </c>
      <c r="BI523" s="161">
        <f>IF(N523="nulová",J523,0)</f>
        <v>0</v>
      </c>
      <c r="BJ523" s="17" t="s">
        <v>85</v>
      </c>
      <c r="BK523" s="161">
        <f>ROUND(I523*H523,2)</f>
        <v>0</v>
      </c>
      <c r="BL523" s="17" t="s">
        <v>280</v>
      </c>
      <c r="BM523" s="160" t="s">
        <v>910</v>
      </c>
    </row>
    <row r="524" spans="1:65" s="13" customFormat="1" ht="11.25">
      <c r="B524" s="171"/>
      <c r="D524" s="162" t="s">
        <v>213</v>
      </c>
      <c r="E524" s="172" t="s">
        <v>1</v>
      </c>
      <c r="F524" s="173" t="s">
        <v>911</v>
      </c>
      <c r="H524" s="174">
        <v>4</v>
      </c>
      <c r="I524" s="175"/>
      <c r="L524" s="171"/>
      <c r="M524" s="176"/>
      <c r="N524" s="177"/>
      <c r="O524" s="177"/>
      <c r="P524" s="177"/>
      <c r="Q524" s="177"/>
      <c r="R524" s="177"/>
      <c r="S524" s="177"/>
      <c r="T524" s="178"/>
      <c r="AT524" s="172" t="s">
        <v>213</v>
      </c>
      <c r="AU524" s="172" t="s">
        <v>87</v>
      </c>
      <c r="AV524" s="13" t="s">
        <v>87</v>
      </c>
      <c r="AW524" s="13" t="s">
        <v>32</v>
      </c>
      <c r="AX524" s="13" t="s">
        <v>77</v>
      </c>
      <c r="AY524" s="172" t="s">
        <v>128</v>
      </c>
    </row>
    <row r="525" spans="1:65" s="13" customFormat="1" ht="11.25">
      <c r="B525" s="171"/>
      <c r="D525" s="162" t="s">
        <v>213</v>
      </c>
      <c r="E525" s="172" t="s">
        <v>1</v>
      </c>
      <c r="F525" s="173" t="s">
        <v>912</v>
      </c>
      <c r="H525" s="174">
        <v>3</v>
      </c>
      <c r="I525" s="175"/>
      <c r="L525" s="171"/>
      <c r="M525" s="176"/>
      <c r="N525" s="177"/>
      <c r="O525" s="177"/>
      <c r="P525" s="177"/>
      <c r="Q525" s="177"/>
      <c r="R525" s="177"/>
      <c r="S525" s="177"/>
      <c r="T525" s="178"/>
      <c r="AT525" s="172" t="s">
        <v>213</v>
      </c>
      <c r="AU525" s="172" t="s">
        <v>87</v>
      </c>
      <c r="AV525" s="13" t="s">
        <v>87</v>
      </c>
      <c r="AW525" s="13" t="s">
        <v>32</v>
      </c>
      <c r="AX525" s="13" t="s">
        <v>77</v>
      </c>
      <c r="AY525" s="172" t="s">
        <v>128</v>
      </c>
    </row>
    <row r="526" spans="1:65" s="14" customFormat="1" ht="11.25">
      <c r="B526" s="179"/>
      <c r="D526" s="162" t="s">
        <v>213</v>
      </c>
      <c r="E526" s="180" t="s">
        <v>1</v>
      </c>
      <c r="F526" s="181" t="s">
        <v>220</v>
      </c>
      <c r="H526" s="182">
        <v>7</v>
      </c>
      <c r="I526" s="183"/>
      <c r="L526" s="179"/>
      <c r="M526" s="184"/>
      <c r="N526" s="185"/>
      <c r="O526" s="185"/>
      <c r="P526" s="185"/>
      <c r="Q526" s="185"/>
      <c r="R526" s="185"/>
      <c r="S526" s="185"/>
      <c r="T526" s="186"/>
      <c r="AT526" s="180" t="s">
        <v>213</v>
      </c>
      <c r="AU526" s="180" t="s">
        <v>87</v>
      </c>
      <c r="AV526" s="14" t="s">
        <v>149</v>
      </c>
      <c r="AW526" s="14" t="s">
        <v>32</v>
      </c>
      <c r="AX526" s="14" t="s">
        <v>85</v>
      </c>
      <c r="AY526" s="180" t="s">
        <v>128</v>
      </c>
    </row>
    <row r="527" spans="1:65" s="2" customFormat="1" ht="24.2" customHeight="1">
      <c r="A527" s="32"/>
      <c r="B527" s="148"/>
      <c r="C527" s="149" t="s">
        <v>913</v>
      </c>
      <c r="D527" s="149" t="s">
        <v>131</v>
      </c>
      <c r="E527" s="150" t="s">
        <v>914</v>
      </c>
      <c r="F527" s="151" t="s">
        <v>915</v>
      </c>
      <c r="G527" s="152" t="s">
        <v>217</v>
      </c>
      <c r="H527" s="153">
        <v>66.7</v>
      </c>
      <c r="I527" s="154"/>
      <c r="J527" s="155">
        <f>ROUND(I527*H527,2)</f>
        <v>0</v>
      </c>
      <c r="K527" s="151" t="s">
        <v>135</v>
      </c>
      <c r="L527" s="33"/>
      <c r="M527" s="156" t="s">
        <v>1</v>
      </c>
      <c r="N527" s="157" t="s">
        <v>42</v>
      </c>
      <c r="O527" s="58"/>
      <c r="P527" s="158">
        <f>O527*H527</f>
        <v>0</v>
      </c>
      <c r="Q527" s="158">
        <v>1.2200000000000001E-2</v>
      </c>
      <c r="R527" s="158">
        <f>Q527*H527</f>
        <v>0.81374000000000013</v>
      </c>
      <c r="S527" s="158">
        <v>0</v>
      </c>
      <c r="T527" s="159">
        <f>S527*H527</f>
        <v>0</v>
      </c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160" t="s">
        <v>280</v>
      </c>
      <c r="AT527" s="160" t="s">
        <v>131</v>
      </c>
      <c r="AU527" s="160" t="s">
        <v>87</v>
      </c>
      <c r="AY527" s="17" t="s">
        <v>128</v>
      </c>
      <c r="BE527" s="161">
        <f>IF(N527="základní",J527,0)</f>
        <v>0</v>
      </c>
      <c r="BF527" s="161">
        <f>IF(N527="snížená",J527,0)</f>
        <v>0</v>
      </c>
      <c r="BG527" s="161">
        <f>IF(N527="zákl. přenesená",J527,0)</f>
        <v>0</v>
      </c>
      <c r="BH527" s="161">
        <f>IF(N527="sníž. přenesená",J527,0)</f>
        <v>0</v>
      </c>
      <c r="BI527" s="161">
        <f>IF(N527="nulová",J527,0)</f>
        <v>0</v>
      </c>
      <c r="BJ527" s="17" t="s">
        <v>85</v>
      </c>
      <c r="BK527" s="161">
        <f>ROUND(I527*H527,2)</f>
        <v>0</v>
      </c>
      <c r="BL527" s="17" t="s">
        <v>280</v>
      </c>
      <c r="BM527" s="160" t="s">
        <v>916</v>
      </c>
    </row>
    <row r="528" spans="1:65" s="13" customFormat="1" ht="11.25">
      <c r="B528" s="171"/>
      <c r="D528" s="162" t="s">
        <v>213</v>
      </c>
      <c r="E528" s="172" t="s">
        <v>1</v>
      </c>
      <c r="F528" s="173" t="s">
        <v>917</v>
      </c>
      <c r="H528" s="174">
        <v>30.7</v>
      </c>
      <c r="I528" s="175"/>
      <c r="L528" s="171"/>
      <c r="M528" s="176"/>
      <c r="N528" s="177"/>
      <c r="O528" s="177"/>
      <c r="P528" s="177"/>
      <c r="Q528" s="177"/>
      <c r="R528" s="177"/>
      <c r="S528" s="177"/>
      <c r="T528" s="178"/>
      <c r="AT528" s="172" t="s">
        <v>213</v>
      </c>
      <c r="AU528" s="172" t="s">
        <v>87</v>
      </c>
      <c r="AV528" s="13" t="s">
        <v>87</v>
      </c>
      <c r="AW528" s="13" t="s">
        <v>32</v>
      </c>
      <c r="AX528" s="13" t="s">
        <v>77</v>
      </c>
      <c r="AY528" s="172" t="s">
        <v>128</v>
      </c>
    </row>
    <row r="529" spans="1:65" s="13" customFormat="1" ht="11.25">
      <c r="B529" s="171"/>
      <c r="D529" s="162" t="s">
        <v>213</v>
      </c>
      <c r="E529" s="172" t="s">
        <v>1</v>
      </c>
      <c r="F529" s="173" t="s">
        <v>918</v>
      </c>
      <c r="H529" s="174">
        <v>36</v>
      </c>
      <c r="I529" s="175"/>
      <c r="L529" s="171"/>
      <c r="M529" s="176"/>
      <c r="N529" s="177"/>
      <c r="O529" s="177"/>
      <c r="P529" s="177"/>
      <c r="Q529" s="177"/>
      <c r="R529" s="177"/>
      <c r="S529" s="177"/>
      <c r="T529" s="178"/>
      <c r="AT529" s="172" t="s">
        <v>213</v>
      </c>
      <c r="AU529" s="172" t="s">
        <v>87</v>
      </c>
      <c r="AV529" s="13" t="s">
        <v>87</v>
      </c>
      <c r="AW529" s="13" t="s">
        <v>32</v>
      </c>
      <c r="AX529" s="13" t="s">
        <v>77</v>
      </c>
      <c r="AY529" s="172" t="s">
        <v>128</v>
      </c>
    </row>
    <row r="530" spans="1:65" s="14" customFormat="1" ht="11.25">
      <c r="B530" s="179"/>
      <c r="D530" s="162" t="s">
        <v>213</v>
      </c>
      <c r="E530" s="180" t="s">
        <v>1</v>
      </c>
      <c r="F530" s="181" t="s">
        <v>220</v>
      </c>
      <c r="H530" s="182">
        <v>66.7</v>
      </c>
      <c r="I530" s="183"/>
      <c r="L530" s="179"/>
      <c r="M530" s="184"/>
      <c r="N530" s="185"/>
      <c r="O530" s="185"/>
      <c r="P530" s="185"/>
      <c r="Q530" s="185"/>
      <c r="R530" s="185"/>
      <c r="S530" s="185"/>
      <c r="T530" s="186"/>
      <c r="AT530" s="180" t="s">
        <v>213</v>
      </c>
      <c r="AU530" s="180" t="s">
        <v>87</v>
      </c>
      <c r="AV530" s="14" t="s">
        <v>149</v>
      </c>
      <c r="AW530" s="14" t="s">
        <v>32</v>
      </c>
      <c r="AX530" s="14" t="s">
        <v>85</v>
      </c>
      <c r="AY530" s="180" t="s">
        <v>128</v>
      </c>
    </row>
    <row r="531" spans="1:65" s="2" customFormat="1" ht="24.2" customHeight="1">
      <c r="A531" s="32"/>
      <c r="B531" s="148"/>
      <c r="C531" s="149" t="s">
        <v>919</v>
      </c>
      <c r="D531" s="149" t="s">
        <v>131</v>
      </c>
      <c r="E531" s="150" t="s">
        <v>920</v>
      </c>
      <c r="F531" s="151" t="s">
        <v>921</v>
      </c>
      <c r="G531" s="152" t="s">
        <v>217</v>
      </c>
      <c r="H531" s="153">
        <v>128.80000000000001</v>
      </c>
      <c r="I531" s="154"/>
      <c r="J531" s="155">
        <f>ROUND(I531*H531,2)</f>
        <v>0</v>
      </c>
      <c r="K531" s="151" t="s">
        <v>135</v>
      </c>
      <c r="L531" s="33"/>
      <c r="M531" s="156" t="s">
        <v>1</v>
      </c>
      <c r="N531" s="157" t="s">
        <v>42</v>
      </c>
      <c r="O531" s="58"/>
      <c r="P531" s="158">
        <f>O531*H531</f>
        <v>0</v>
      </c>
      <c r="Q531" s="158">
        <v>1.25E-3</v>
      </c>
      <c r="R531" s="158">
        <f>Q531*H531</f>
        <v>0.161</v>
      </c>
      <c r="S531" s="158">
        <v>0</v>
      </c>
      <c r="T531" s="159">
        <f>S531*H531</f>
        <v>0</v>
      </c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R531" s="160" t="s">
        <v>280</v>
      </c>
      <c r="AT531" s="160" t="s">
        <v>131</v>
      </c>
      <c r="AU531" s="160" t="s">
        <v>87</v>
      </c>
      <c r="AY531" s="17" t="s">
        <v>128</v>
      </c>
      <c r="BE531" s="161">
        <f>IF(N531="základní",J531,0)</f>
        <v>0</v>
      </c>
      <c r="BF531" s="161">
        <f>IF(N531="snížená",J531,0)</f>
        <v>0</v>
      </c>
      <c r="BG531" s="161">
        <f>IF(N531="zákl. přenesená",J531,0)</f>
        <v>0</v>
      </c>
      <c r="BH531" s="161">
        <f>IF(N531="sníž. přenesená",J531,0)</f>
        <v>0</v>
      </c>
      <c r="BI531" s="161">
        <f>IF(N531="nulová",J531,0)</f>
        <v>0</v>
      </c>
      <c r="BJ531" s="17" t="s">
        <v>85</v>
      </c>
      <c r="BK531" s="161">
        <f>ROUND(I531*H531,2)</f>
        <v>0</v>
      </c>
      <c r="BL531" s="17" t="s">
        <v>280</v>
      </c>
      <c r="BM531" s="160" t="s">
        <v>922</v>
      </c>
    </row>
    <row r="532" spans="1:65" s="13" customFormat="1" ht="11.25">
      <c r="B532" s="171"/>
      <c r="D532" s="162" t="s">
        <v>213</v>
      </c>
      <c r="E532" s="172" t="s">
        <v>1</v>
      </c>
      <c r="F532" s="173" t="s">
        <v>923</v>
      </c>
      <c r="H532" s="174">
        <v>94</v>
      </c>
      <c r="I532" s="175"/>
      <c r="L532" s="171"/>
      <c r="M532" s="176"/>
      <c r="N532" s="177"/>
      <c r="O532" s="177"/>
      <c r="P532" s="177"/>
      <c r="Q532" s="177"/>
      <c r="R532" s="177"/>
      <c r="S532" s="177"/>
      <c r="T532" s="178"/>
      <c r="AT532" s="172" t="s">
        <v>213</v>
      </c>
      <c r="AU532" s="172" t="s">
        <v>87</v>
      </c>
      <c r="AV532" s="13" t="s">
        <v>87</v>
      </c>
      <c r="AW532" s="13" t="s">
        <v>32</v>
      </c>
      <c r="AX532" s="13" t="s">
        <v>77</v>
      </c>
      <c r="AY532" s="172" t="s">
        <v>128</v>
      </c>
    </row>
    <row r="533" spans="1:65" s="13" customFormat="1" ht="11.25">
      <c r="B533" s="171"/>
      <c r="D533" s="162" t="s">
        <v>213</v>
      </c>
      <c r="E533" s="172" t="s">
        <v>1</v>
      </c>
      <c r="F533" s="173" t="s">
        <v>924</v>
      </c>
      <c r="H533" s="174">
        <v>34.799999999999997</v>
      </c>
      <c r="I533" s="175"/>
      <c r="L533" s="171"/>
      <c r="M533" s="176"/>
      <c r="N533" s="177"/>
      <c r="O533" s="177"/>
      <c r="P533" s="177"/>
      <c r="Q533" s="177"/>
      <c r="R533" s="177"/>
      <c r="S533" s="177"/>
      <c r="T533" s="178"/>
      <c r="AT533" s="172" t="s">
        <v>213</v>
      </c>
      <c r="AU533" s="172" t="s">
        <v>87</v>
      </c>
      <c r="AV533" s="13" t="s">
        <v>87</v>
      </c>
      <c r="AW533" s="13" t="s">
        <v>32</v>
      </c>
      <c r="AX533" s="13" t="s">
        <v>77</v>
      </c>
      <c r="AY533" s="172" t="s">
        <v>128</v>
      </c>
    </row>
    <row r="534" spans="1:65" s="14" customFormat="1" ht="11.25">
      <c r="B534" s="179"/>
      <c r="D534" s="162" t="s">
        <v>213</v>
      </c>
      <c r="E534" s="180" t="s">
        <v>1</v>
      </c>
      <c r="F534" s="181" t="s">
        <v>220</v>
      </c>
      <c r="H534" s="182">
        <v>128.80000000000001</v>
      </c>
      <c r="I534" s="183"/>
      <c r="L534" s="179"/>
      <c r="M534" s="184"/>
      <c r="N534" s="185"/>
      <c r="O534" s="185"/>
      <c r="P534" s="185"/>
      <c r="Q534" s="185"/>
      <c r="R534" s="185"/>
      <c r="S534" s="185"/>
      <c r="T534" s="186"/>
      <c r="AT534" s="180" t="s">
        <v>213</v>
      </c>
      <c r="AU534" s="180" t="s">
        <v>87</v>
      </c>
      <c r="AV534" s="14" t="s">
        <v>149</v>
      </c>
      <c r="AW534" s="14" t="s">
        <v>32</v>
      </c>
      <c r="AX534" s="14" t="s">
        <v>85</v>
      </c>
      <c r="AY534" s="180" t="s">
        <v>128</v>
      </c>
    </row>
    <row r="535" spans="1:65" s="2" customFormat="1" ht="21.75" customHeight="1">
      <c r="A535" s="32"/>
      <c r="B535" s="148"/>
      <c r="C535" s="187" t="s">
        <v>925</v>
      </c>
      <c r="D535" s="187" t="s">
        <v>225</v>
      </c>
      <c r="E535" s="188" t="s">
        <v>926</v>
      </c>
      <c r="F535" s="189" t="s">
        <v>927</v>
      </c>
      <c r="G535" s="190" t="s">
        <v>217</v>
      </c>
      <c r="H535" s="191">
        <v>141.68</v>
      </c>
      <c r="I535" s="192"/>
      <c r="J535" s="193">
        <f>ROUND(I535*H535,2)</f>
        <v>0</v>
      </c>
      <c r="K535" s="189" t="s">
        <v>1</v>
      </c>
      <c r="L535" s="194"/>
      <c r="M535" s="195" t="s">
        <v>1</v>
      </c>
      <c r="N535" s="196" t="s">
        <v>42</v>
      </c>
      <c r="O535" s="58"/>
      <c r="P535" s="158">
        <f>O535*H535</f>
        <v>0</v>
      </c>
      <c r="Q535" s="158">
        <v>8.0000000000000002E-3</v>
      </c>
      <c r="R535" s="158">
        <f>Q535*H535</f>
        <v>1.13344</v>
      </c>
      <c r="S535" s="158">
        <v>0</v>
      </c>
      <c r="T535" s="159">
        <f>S535*H535</f>
        <v>0</v>
      </c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R535" s="160" t="s">
        <v>361</v>
      </c>
      <c r="AT535" s="160" t="s">
        <v>225</v>
      </c>
      <c r="AU535" s="160" t="s">
        <v>87</v>
      </c>
      <c r="AY535" s="17" t="s">
        <v>128</v>
      </c>
      <c r="BE535" s="161">
        <f>IF(N535="základní",J535,0)</f>
        <v>0</v>
      </c>
      <c r="BF535" s="161">
        <f>IF(N535="snížená",J535,0)</f>
        <v>0</v>
      </c>
      <c r="BG535" s="161">
        <f>IF(N535="zákl. přenesená",J535,0)</f>
        <v>0</v>
      </c>
      <c r="BH535" s="161">
        <f>IF(N535="sníž. přenesená",J535,0)</f>
        <v>0</v>
      </c>
      <c r="BI535" s="161">
        <f>IF(N535="nulová",J535,0)</f>
        <v>0</v>
      </c>
      <c r="BJ535" s="17" t="s">
        <v>85</v>
      </c>
      <c r="BK535" s="161">
        <f>ROUND(I535*H535,2)</f>
        <v>0</v>
      </c>
      <c r="BL535" s="17" t="s">
        <v>280</v>
      </c>
      <c r="BM535" s="160" t="s">
        <v>928</v>
      </c>
    </row>
    <row r="536" spans="1:65" s="13" customFormat="1" ht="11.25">
      <c r="B536" s="171"/>
      <c r="D536" s="162" t="s">
        <v>213</v>
      </c>
      <c r="E536" s="172" t="s">
        <v>1</v>
      </c>
      <c r="F536" s="173" t="s">
        <v>929</v>
      </c>
      <c r="H536" s="174">
        <v>141.68</v>
      </c>
      <c r="I536" s="175"/>
      <c r="L536" s="171"/>
      <c r="M536" s="176"/>
      <c r="N536" s="177"/>
      <c r="O536" s="177"/>
      <c r="P536" s="177"/>
      <c r="Q536" s="177"/>
      <c r="R536" s="177"/>
      <c r="S536" s="177"/>
      <c r="T536" s="178"/>
      <c r="AT536" s="172" t="s">
        <v>213</v>
      </c>
      <c r="AU536" s="172" t="s">
        <v>87</v>
      </c>
      <c r="AV536" s="13" t="s">
        <v>87</v>
      </c>
      <c r="AW536" s="13" t="s">
        <v>32</v>
      </c>
      <c r="AX536" s="13" t="s">
        <v>85</v>
      </c>
      <c r="AY536" s="172" t="s">
        <v>128</v>
      </c>
    </row>
    <row r="537" spans="1:65" s="2" customFormat="1" ht="16.5" customHeight="1">
      <c r="A537" s="32"/>
      <c r="B537" s="148"/>
      <c r="C537" s="149" t="s">
        <v>930</v>
      </c>
      <c r="D537" s="149" t="s">
        <v>131</v>
      </c>
      <c r="E537" s="150" t="s">
        <v>931</v>
      </c>
      <c r="F537" s="151" t="s">
        <v>932</v>
      </c>
      <c r="G537" s="152" t="s">
        <v>248</v>
      </c>
      <c r="H537" s="153">
        <v>214.1</v>
      </c>
      <c r="I537" s="154"/>
      <c r="J537" s="155">
        <f>ROUND(I537*H537,2)</f>
        <v>0</v>
      </c>
      <c r="K537" s="151" t="s">
        <v>135</v>
      </c>
      <c r="L537" s="33"/>
      <c r="M537" s="156" t="s">
        <v>1</v>
      </c>
      <c r="N537" s="157" t="s">
        <v>42</v>
      </c>
      <c r="O537" s="58"/>
      <c r="P537" s="158">
        <f>O537*H537</f>
        <v>0</v>
      </c>
      <c r="Q537" s="158">
        <v>1.0000000000000001E-5</v>
      </c>
      <c r="R537" s="158">
        <f>Q537*H537</f>
        <v>2.1410000000000001E-3</v>
      </c>
      <c r="S537" s="158">
        <v>0</v>
      </c>
      <c r="T537" s="159">
        <f>S537*H537</f>
        <v>0</v>
      </c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R537" s="160" t="s">
        <v>280</v>
      </c>
      <c r="AT537" s="160" t="s">
        <v>131</v>
      </c>
      <c r="AU537" s="160" t="s">
        <v>87</v>
      </c>
      <c r="AY537" s="17" t="s">
        <v>128</v>
      </c>
      <c r="BE537" s="161">
        <f>IF(N537="základní",J537,0)</f>
        <v>0</v>
      </c>
      <c r="BF537" s="161">
        <f>IF(N537="snížená",J537,0)</f>
        <v>0</v>
      </c>
      <c r="BG537" s="161">
        <f>IF(N537="zákl. přenesená",J537,0)</f>
        <v>0</v>
      </c>
      <c r="BH537" s="161">
        <f>IF(N537="sníž. přenesená",J537,0)</f>
        <v>0</v>
      </c>
      <c r="BI537" s="161">
        <f>IF(N537="nulová",J537,0)</f>
        <v>0</v>
      </c>
      <c r="BJ537" s="17" t="s">
        <v>85</v>
      </c>
      <c r="BK537" s="161">
        <f>ROUND(I537*H537,2)</f>
        <v>0</v>
      </c>
      <c r="BL537" s="17" t="s">
        <v>280</v>
      </c>
      <c r="BM537" s="160" t="s">
        <v>933</v>
      </c>
    </row>
    <row r="538" spans="1:65" s="13" customFormat="1" ht="11.25">
      <c r="B538" s="171"/>
      <c r="D538" s="162" t="s">
        <v>213</v>
      </c>
      <c r="E538" s="172" t="s">
        <v>1</v>
      </c>
      <c r="F538" s="173" t="s">
        <v>934</v>
      </c>
      <c r="H538" s="174">
        <v>214.1</v>
      </c>
      <c r="I538" s="175"/>
      <c r="L538" s="171"/>
      <c r="M538" s="176"/>
      <c r="N538" s="177"/>
      <c r="O538" s="177"/>
      <c r="P538" s="177"/>
      <c r="Q538" s="177"/>
      <c r="R538" s="177"/>
      <c r="S538" s="177"/>
      <c r="T538" s="178"/>
      <c r="AT538" s="172" t="s">
        <v>213</v>
      </c>
      <c r="AU538" s="172" t="s">
        <v>87</v>
      </c>
      <c r="AV538" s="13" t="s">
        <v>87</v>
      </c>
      <c r="AW538" s="13" t="s">
        <v>32</v>
      </c>
      <c r="AX538" s="13" t="s">
        <v>85</v>
      </c>
      <c r="AY538" s="172" t="s">
        <v>128</v>
      </c>
    </row>
    <row r="539" spans="1:65" s="2" customFormat="1" ht="16.5" customHeight="1">
      <c r="A539" s="32"/>
      <c r="B539" s="148"/>
      <c r="C539" s="149" t="s">
        <v>935</v>
      </c>
      <c r="D539" s="149" t="s">
        <v>131</v>
      </c>
      <c r="E539" s="150" t="s">
        <v>936</v>
      </c>
      <c r="F539" s="151" t="s">
        <v>937</v>
      </c>
      <c r="G539" s="152" t="s">
        <v>217</v>
      </c>
      <c r="H539" s="153">
        <v>66.7</v>
      </c>
      <c r="I539" s="154"/>
      <c r="J539" s="155">
        <f>ROUND(I539*H539,2)</f>
        <v>0</v>
      </c>
      <c r="K539" s="151" t="s">
        <v>135</v>
      </c>
      <c r="L539" s="33"/>
      <c r="M539" s="156" t="s">
        <v>1</v>
      </c>
      <c r="N539" s="157" t="s">
        <v>42</v>
      </c>
      <c r="O539" s="58"/>
      <c r="P539" s="158">
        <f>O539*H539</f>
        <v>0</v>
      </c>
      <c r="Q539" s="158">
        <v>1E-4</v>
      </c>
      <c r="R539" s="158">
        <f>Q539*H539</f>
        <v>6.6700000000000006E-3</v>
      </c>
      <c r="S539" s="158">
        <v>0</v>
      </c>
      <c r="T539" s="159">
        <f>S539*H539</f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60" t="s">
        <v>280</v>
      </c>
      <c r="AT539" s="160" t="s">
        <v>131</v>
      </c>
      <c r="AU539" s="160" t="s">
        <v>87</v>
      </c>
      <c r="AY539" s="17" t="s">
        <v>128</v>
      </c>
      <c r="BE539" s="161">
        <f>IF(N539="základní",J539,0)</f>
        <v>0</v>
      </c>
      <c r="BF539" s="161">
        <f>IF(N539="snížená",J539,0)</f>
        <v>0</v>
      </c>
      <c r="BG539" s="161">
        <f>IF(N539="zákl. přenesená",J539,0)</f>
        <v>0</v>
      </c>
      <c r="BH539" s="161">
        <f>IF(N539="sníž. přenesená",J539,0)</f>
        <v>0</v>
      </c>
      <c r="BI539" s="161">
        <f>IF(N539="nulová",J539,0)</f>
        <v>0</v>
      </c>
      <c r="BJ539" s="17" t="s">
        <v>85</v>
      </c>
      <c r="BK539" s="161">
        <f>ROUND(I539*H539,2)</f>
        <v>0</v>
      </c>
      <c r="BL539" s="17" t="s">
        <v>280</v>
      </c>
      <c r="BM539" s="160" t="s">
        <v>938</v>
      </c>
    </row>
    <row r="540" spans="1:65" s="2" customFormat="1" ht="24.2" customHeight="1">
      <c r="A540" s="32"/>
      <c r="B540" s="148"/>
      <c r="C540" s="149" t="s">
        <v>939</v>
      </c>
      <c r="D540" s="149" t="s">
        <v>131</v>
      </c>
      <c r="E540" s="150" t="s">
        <v>940</v>
      </c>
      <c r="F540" s="151" t="s">
        <v>941</v>
      </c>
      <c r="G540" s="152" t="s">
        <v>217</v>
      </c>
      <c r="H540" s="153">
        <v>195.5</v>
      </c>
      <c r="I540" s="154"/>
      <c r="J540" s="155">
        <f>ROUND(I540*H540,2)</f>
        <v>0</v>
      </c>
      <c r="K540" s="151" t="s">
        <v>135</v>
      </c>
      <c r="L540" s="33"/>
      <c r="M540" s="156" t="s">
        <v>1</v>
      </c>
      <c r="N540" s="157" t="s">
        <v>42</v>
      </c>
      <c r="O540" s="58"/>
      <c r="P540" s="158">
        <f>O540*H540</f>
        <v>0</v>
      </c>
      <c r="Q540" s="158">
        <v>1E-4</v>
      </c>
      <c r="R540" s="158">
        <f>Q540*H540</f>
        <v>1.9550000000000001E-2</v>
      </c>
      <c r="S540" s="158">
        <v>0</v>
      </c>
      <c r="T540" s="159">
        <f>S540*H540</f>
        <v>0</v>
      </c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R540" s="160" t="s">
        <v>280</v>
      </c>
      <c r="AT540" s="160" t="s">
        <v>131</v>
      </c>
      <c r="AU540" s="160" t="s">
        <v>87</v>
      </c>
      <c r="AY540" s="17" t="s">
        <v>128</v>
      </c>
      <c r="BE540" s="161">
        <f>IF(N540="základní",J540,0)</f>
        <v>0</v>
      </c>
      <c r="BF540" s="161">
        <f>IF(N540="snížená",J540,0)</f>
        <v>0</v>
      </c>
      <c r="BG540" s="161">
        <f>IF(N540="zákl. přenesená",J540,0)</f>
        <v>0</v>
      </c>
      <c r="BH540" s="161">
        <f>IF(N540="sníž. přenesená",J540,0)</f>
        <v>0</v>
      </c>
      <c r="BI540" s="161">
        <f>IF(N540="nulová",J540,0)</f>
        <v>0</v>
      </c>
      <c r="BJ540" s="17" t="s">
        <v>85</v>
      </c>
      <c r="BK540" s="161">
        <f>ROUND(I540*H540,2)</f>
        <v>0</v>
      </c>
      <c r="BL540" s="17" t="s">
        <v>280</v>
      </c>
      <c r="BM540" s="160" t="s">
        <v>942</v>
      </c>
    </row>
    <row r="541" spans="1:65" s="13" customFormat="1" ht="11.25">
      <c r="B541" s="171"/>
      <c r="D541" s="162" t="s">
        <v>213</v>
      </c>
      <c r="E541" s="172" t="s">
        <v>1</v>
      </c>
      <c r="F541" s="173" t="s">
        <v>943</v>
      </c>
      <c r="H541" s="174">
        <v>195.5</v>
      </c>
      <c r="I541" s="175"/>
      <c r="L541" s="171"/>
      <c r="M541" s="176"/>
      <c r="N541" s="177"/>
      <c r="O541" s="177"/>
      <c r="P541" s="177"/>
      <c r="Q541" s="177"/>
      <c r="R541" s="177"/>
      <c r="S541" s="177"/>
      <c r="T541" s="178"/>
      <c r="AT541" s="172" t="s">
        <v>213</v>
      </c>
      <c r="AU541" s="172" t="s">
        <v>87</v>
      </c>
      <c r="AV541" s="13" t="s">
        <v>87</v>
      </c>
      <c r="AW541" s="13" t="s">
        <v>32</v>
      </c>
      <c r="AX541" s="13" t="s">
        <v>85</v>
      </c>
      <c r="AY541" s="172" t="s">
        <v>128</v>
      </c>
    </row>
    <row r="542" spans="1:65" s="2" customFormat="1" ht="24.2" customHeight="1">
      <c r="A542" s="32"/>
      <c r="B542" s="148"/>
      <c r="C542" s="149" t="s">
        <v>944</v>
      </c>
      <c r="D542" s="149" t="s">
        <v>131</v>
      </c>
      <c r="E542" s="150" t="s">
        <v>945</v>
      </c>
      <c r="F542" s="151" t="s">
        <v>946</v>
      </c>
      <c r="G542" s="152" t="s">
        <v>223</v>
      </c>
      <c r="H542" s="153">
        <v>3</v>
      </c>
      <c r="I542" s="154"/>
      <c r="J542" s="155">
        <f>ROUND(I542*H542,2)</f>
        <v>0</v>
      </c>
      <c r="K542" s="151" t="s">
        <v>135</v>
      </c>
      <c r="L542" s="33"/>
      <c r="M542" s="156" t="s">
        <v>1</v>
      </c>
      <c r="N542" s="157" t="s">
        <v>42</v>
      </c>
      <c r="O542" s="58"/>
      <c r="P542" s="158">
        <f>O542*H542</f>
        <v>0</v>
      </c>
      <c r="Q542" s="158">
        <v>3.0000000000000001E-5</v>
      </c>
      <c r="R542" s="158">
        <f>Q542*H542</f>
        <v>9.0000000000000006E-5</v>
      </c>
      <c r="S542" s="158">
        <v>0</v>
      </c>
      <c r="T542" s="159">
        <f>S542*H542</f>
        <v>0</v>
      </c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60" t="s">
        <v>280</v>
      </c>
      <c r="AT542" s="160" t="s">
        <v>131</v>
      </c>
      <c r="AU542" s="160" t="s">
        <v>87</v>
      </c>
      <c r="AY542" s="17" t="s">
        <v>128</v>
      </c>
      <c r="BE542" s="161">
        <f>IF(N542="základní",J542,0)</f>
        <v>0</v>
      </c>
      <c r="BF542" s="161">
        <f>IF(N542="snížená",J542,0)</f>
        <v>0</v>
      </c>
      <c r="BG542" s="161">
        <f>IF(N542="zákl. přenesená",J542,0)</f>
        <v>0</v>
      </c>
      <c r="BH542" s="161">
        <f>IF(N542="sníž. přenesená",J542,0)</f>
        <v>0</v>
      </c>
      <c r="BI542" s="161">
        <f>IF(N542="nulová",J542,0)</f>
        <v>0</v>
      </c>
      <c r="BJ542" s="17" t="s">
        <v>85</v>
      </c>
      <c r="BK542" s="161">
        <f>ROUND(I542*H542,2)</f>
        <v>0</v>
      </c>
      <c r="BL542" s="17" t="s">
        <v>280</v>
      </c>
      <c r="BM542" s="160" t="s">
        <v>947</v>
      </c>
    </row>
    <row r="543" spans="1:65" s="2" customFormat="1" ht="21.75" customHeight="1">
      <c r="A543" s="32"/>
      <c r="B543" s="148"/>
      <c r="C543" s="187" t="s">
        <v>948</v>
      </c>
      <c r="D543" s="187" t="s">
        <v>225</v>
      </c>
      <c r="E543" s="188" t="s">
        <v>949</v>
      </c>
      <c r="F543" s="189" t="s">
        <v>950</v>
      </c>
      <c r="G543" s="190" t="s">
        <v>223</v>
      </c>
      <c r="H543" s="191">
        <v>3</v>
      </c>
      <c r="I543" s="192"/>
      <c r="J543" s="193">
        <f>ROUND(I543*H543,2)</f>
        <v>0</v>
      </c>
      <c r="K543" s="189" t="s">
        <v>135</v>
      </c>
      <c r="L543" s="194"/>
      <c r="M543" s="195" t="s">
        <v>1</v>
      </c>
      <c r="N543" s="196" t="s">
        <v>42</v>
      </c>
      <c r="O543" s="58"/>
      <c r="P543" s="158">
        <f>O543*H543</f>
        <v>0</v>
      </c>
      <c r="Q543" s="158">
        <v>4.1999999999999997E-3</v>
      </c>
      <c r="R543" s="158">
        <f>Q543*H543</f>
        <v>1.26E-2</v>
      </c>
      <c r="S543" s="158">
        <v>0</v>
      </c>
      <c r="T543" s="159">
        <f>S543*H543</f>
        <v>0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60" t="s">
        <v>361</v>
      </c>
      <c r="AT543" s="160" t="s">
        <v>225</v>
      </c>
      <c r="AU543" s="160" t="s">
        <v>87</v>
      </c>
      <c r="AY543" s="17" t="s">
        <v>128</v>
      </c>
      <c r="BE543" s="161">
        <f>IF(N543="základní",J543,0)</f>
        <v>0</v>
      </c>
      <c r="BF543" s="161">
        <f>IF(N543="snížená",J543,0)</f>
        <v>0</v>
      </c>
      <c r="BG543" s="161">
        <f>IF(N543="zákl. přenesená",J543,0)</f>
        <v>0</v>
      </c>
      <c r="BH543" s="161">
        <f>IF(N543="sníž. přenesená",J543,0)</f>
        <v>0</v>
      </c>
      <c r="BI543" s="161">
        <f>IF(N543="nulová",J543,0)</f>
        <v>0</v>
      </c>
      <c r="BJ543" s="17" t="s">
        <v>85</v>
      </c>
      <c r="BK543" s="161">
        <f>ROUND(I543*H543,2)</f>
        <v>0</v>
      </c>
      <c r="BL543" s="17" t="s">
        <v>280</v>
      </c>
      <c r="BM543" s="160" t="s">
        <v>951</v>
      </c>
    </row>
    <row r="544" spans="1:65" s="2" customFormat="1" ht="24.2" customHeight="1">
      <c r="A544" s="32"/>
      <c r="B544" s="148"/>
      <c r="C544" s="149" t="s">
        <v>952</v>
      </c>
      <c r="D544" s="149" t="s">
        <v>131</v>
      </c>
      <c r="E544" s="150" t="s">
        <v>953</v>
      </c>
      <c r="F544" s="151" t="s">
        <v>954</v>
      </c>
      <c r="G544" s="152" t="s">
        <v>650</v>
      </c>
      <c r="H544" s="153">
        <v>11.587999999999999</v>
      </c>
      <c r="I544" s="154"/>
      <c r="J544" s="155">
        <f>ROUND(I544*H544,2)</f>
        <v>0</v>
      </c>
      <c r="K544" s="151" t="s">
        <v>135</v>
      </c>
      <c r="L544" s="33"/>
      <c r="M544" s="156" t="s">
        <v>1</v>
      </c>
      <c r="N544" s="157" t="s">
        <v>42</v>
      </c>
      <c r="O544" s="58"/>
      <c r="P544" s="158">
        <f>O544*H544</f>
        <v>0</v>
      </c>
      <c r="Q544" s="158">
        <v>0</v>
      </c>
      <c r="R544" s="158">
        <f>Q544*H544</f>
        <v>0</v>
      </c>
      <c r="S544" s="158">
        <v>0</v>
      </c>
      <c r="T544" s="159">
        <f>S544*H544</f>
        <v>0</v>
      </c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R544" s="160" t="s">
        <v>280</v>
      </c>
      <c r="AT544" s="160" t="s">
        <v>131</v>
      </c>
      <c r="AU544" s="160" t="s">
        <v>87</v>
      </c>
      <c r="AY544" s="17" t="s">
        <v>128</v>
      </c>
      <c r="BE544" s="161">
        <f>IF(N544="základní",J544,0)</f>
        <v>0</v>
      </c>
      <c r="BF544" s="161">
        <f>IF(N544="snížená",J544,0)</f>
        <v>0</v>
      </c>
      <c r="BG544" s="161">
        <f>IF(N544="zákl. přenesená",J544,0)</f>
        <v>0</v>
      </c>
      <c r="BH544" s="161">
        <f>IF(N544="sníž. přenesená",J544,0)</f>
        <v>0</v>
      </c>
      <c r="BI544" s="161">
        <f>IF(N544="nulová",J544,0)</f>
        <v>0</v>
      </c>
      <c r="BJ544" s="17" t="s">
        <v>85</v>
      </c>
      <c r="BK544" s="161">
        <f>ROUND(I544*H544,2)</f>
        <v>0</v>
      </c>
      <c r="BL544" s="17" t="s">
        <v>280</v>
      </c>
      <c r="BM544" s="160" t="s">
        <v>955</v>
      </c>
    </row>
    <row r="545" spans="1:65" s="2" customFormat="1" ht="24.2" customHeight="1">
      <c r="A545" s="32"/>
      <c r="B545" s="148"/>
      <c r="C545" s="149" t="s">
        <v>956</v>
      </c>
      <c r="D545" s="149" t="s">
        <v>131</v>
      </c>
      <c r="E545" s="150" t="s">
        <v>957</v>
      </c>
      <c r="F545" s="151" t="s">
        <v>958</v>
      </c>
      <c r="G545" s="152" t="s">
        <v>650</v>
      </c>
      <c r="H545" s="153">
        <v>11.587999999999999</v>
      </c>
      <c r="I545" s="154"/>
      <c r="J545" s="155">
        <f>ROUND(I545*H545,2)</f>
        <v>0</v>
      </c>
      <c r="K545" s="151" t="s">
        <v>1</v>
      </c>
      <c r="L545" s="33"/>
      <c r="M545" s="156" t="s">
        <v>1</v>
      </c>
      <c r="N545" s="157" t="s">
        <v>42</v>
      </c>
      <c r="O545" s="58"/>
      <c r="P545" s="158">
        <f>O545*H545</f>
        <v>0</v>
      </c>
      <c r="Q545" s="158">
        <v>0</v>
      </c>
      <c r="R545" s="158">
        <f>Q545*H545</f>
        <v>0</v>
      </c>
      <c r="S545" s="158">
        <v>0</v>
      </c>
      <c r="T545" s="159">
        <f>S545*H545</f>
        <v>0</v>
      </c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R545" s="160" t="s">
        <v>280</v>
      </c>
      <c r="AT545" s="160" t="s">
        <v>131</v>
      </c>
      <c r="AU545" s="160" t="s">
        <v>87</v>
      </c>
      <c r="AY545" s="17" t="s">
        <v>128</v>
      </c>
      <c r="BE545" s="161">
        <f>IF(N545="základní",J545,0)</f>
        <v>0</v>
      </c>
      <c r="BF545" s="161">
        <f>IF(N545="snížená",J545,0)</f>
        <v>0</v>
      </c>
      <c r="BG545" s="161">
        <f>IF(N545="zákl. přenesená",J545,0)</f>
        <v>0</v>
      </c>
      <c r="BH545" s="161">
        <f>IF(N545="sníž. přenesená",J545,0)</f>
        <v>0</v>
      </c>
      <c r="BI545" s="161">
        <f>IF(N545="nulová",J545,0)</f>
        <v>0</v>
      </c>
      <c r="BJ545" s="17" t="s">
        <v>85</v>
      </c>
      <c r="BK545" s="161">
        <f>ROUND(I545*H545,2)</f>
        <v>0</v>
      </c>
      <c r="BL545" s="17" t="s">
        <v>280</v>
      </c>
      <c r="BM545" s="160" t="s">
        <v>959</v>
      </c>
    </row>
    <row r="546" spans="1:65" s="12" customFormat="1" ht="22.9" customHeight="1">
      <c r="B546" s="135"/>
      <c r="D546" s="136" t="s">
        <v>76</v>
      </c>
      <c r="E546" s="146" t="s">
        <v>960</v>
      </c>
      <c r="F546" s="146" t="s">
        <v>961</v>
      </c>
      <c r="I546" s="138"/>
      <c r="J546" s="147">
        <f>BK546</f>
        <v>0</v>
      </c>
      <c r="L546" s="135"/>
      <c r="M546" s="140"/>
      <c r="N546" s="141"/>
      <c r="O546" s="141"/>
      <c r="P546" s="142">
        <f>SUM(P547:P567)</f>
        <v>0</v>
      </c>
      <c r="Q546" s="141"/>
      <c r="R546" s="142">
        <f>SUM(R547:R567)</f>
        <v>0.4295718</v>
      </c>
      <c r="S546" s="141"/>
      <c r="T546" s="143">
        <f>SUM(T547:T567)</f>
        <v>0.36102540000000005</v>
      </c>
      <c r="AR546" s="136" t="s">
        <v>87</v>
      </c>
      <c r="AT546" s="144" t="s">
        <v>76</v>
      </c>
      <c r="AU546" s="144" t="s">
        <v>85</v>
      </c>
      <c r="AY546" s="136" t="s">
        <v>128</v>
      </c>
      <c r="BK546" s="145">
        <f>SUM(BK547:BK567)</f>
        <v>0</v>
      </c>
    </row>
    <row r="547" spans="1:65" s="2" customFormat="1" ht="16.5" customHeight="1">
      <c r="A547" s="32"/>
      <c r="B547" s="148"/>
      <c r="C547" s="149" t="s">
        <v>962</v>
      </c>
      <c r="D547" s="149" t="s">
        <v>131</v>
      </c>
      <c r="E547" s="150" t="s">
        <v>963</v>
      </c>
      <c r="F547" s="151" t="s">
        <v>964</v>
      </c>
      <c r="G547" s="152" t="s">
        <v>248</v>
      </c>
      <c r="H547" s="153">
        <v>23.64</v>
      </c>
      <c r="I547" s="154"/>
      <c r="J547" s="155">
        <f t="shared" ref="J547:J556" si="0">ROUND(I547*H547,2)</f>
        <v>0</v>
      </c>
      <c r="K547" s="151" t="s">
        <v>135</v>
      </c>
      <c r="L547" s="33"/>
      <c r="M547" s="156" t="s">
        <v>1</v>
      </c>
      <c r="N547" s="157" t="s">
        <v>42</v>
      </c>
      <c r="O547" s="58"/>
      <c r="P547" s="158">
        <f t="shared" ref="P547:P556" si="1">O547*H547</f>
        <v>0</v>
      </c>
      <c r="Q547" s="158">
        <v>0</v>
      </c>
      <c r="R547" s="158">
        <f t="shared" ref="R547:R556" si="2">Q547*H547</f>
        <v>0</v>
      </c>
      <c r="S547" s="158">
        <v>3.3800000000000002E-3</v>
      </c>
      <c r="T547" s="159">
        <f t="shared" ref="T547:T556" si="3">S547*H547</f>
        <v>7.9903200000000008E-2</v>
      </c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R547" s="160" t="s">
        <v>280</v>
      </c>
      <c r="AT547" s="160" t="s">
        <v>131</v>
      </c>
      <c r="AU547" s="160" t="s">
        <v>87</v>
      </c>
      <c r="AY547" s="17" t="s">
        <v>128</v>
      </c>
      <c r="BE547" s="161">
        <f t="shared" ref="BE547:BE556" si="4">IF(N547="základní",J547,0)</f>
        <v>0</v>
      </c>
      <c r="BF547" s="161">
        <f t="shared" ref="BF547:BF556" si="5">IF(N547="snížená",J547,0)</f>
        <v>0</v>
      </c>
      <c r="BG547" s="161">
        <f t="shared" ref="BG547:BG556" si="6">IF(N547="zákl. přenesená",J547,0)</f>
        <v>0</v>
      </c>
      <c r="BH547" s="161">
        <f t="shared" ref="BH547:BH556" si="7">IF(N547="sníž. přenesená",J547,0)</f>
        <v>0</v>
      </c>
      <c r="BI547" s="161">
        <f t="shared" ref="BI547:BI556" si="8">IF(N547="nulová",J547,0)</f>
        <v>0</v>
      </c>
      <c r="BJ547" s="17" t="s">
        <v>85</v>
      </c>
      <c r="BK547" s="161">
        <f t="shared" ref="BK547:BK556" si="9">ROUND(I547*H547,2)</f>
        <v>0</v>
      </c>
      <c r="BL547" s="17" t="s">
        <v>280</v>
      </c>
      <c r="BM547" s="160" t="s">
        <v>965</v>
      </c>
    </row>
    <row r="548" spans="1:65" s="2" customFormat="1" ht="24.2" customHeight="1">
      <c r="A548" s="32"/>
      <c r="B548" s="148"/>
      <c r="C548" s="149" t="s">
        <v>966</v>
      </c>
      <c r="D548" s="149" t="s">
        <v>131</v>
      </c>
      <c r="E548" s="150" t="s">
        <v>967</v>
      </c>
      <c r="F548" s="151" t="s">
        <v>968</v>
      </c>
      <c r="G548" s="152" t="s">
        <v>248</v>
      </c>
      <c r="H548" s="153">
        <v>23.64</v>
      </c>
      <c r="I548" s="154"/>
      <c r="J548" s="155">
        <f t="shared" si="0"/>
        <v>0</v>
      </c>
      <c r="K548" s="151" t="s">
        <v>135</v>
      </c>
      <c r="L548" s="33"/>
      <c r="M548" s="156" t="s">
        <v>1</v>
      </c>
      <c r="N548" s="157" t="s">
        <v>42</v>
      </c>
      <c r="O548" s="58"/>
      <c r="P548" s="158">
        <f t="shared" si="1"/>
        <v>0</v>
      </c>
      <c r="Q548" s="158">
        <v>0</v>
      </c>
      <c r="R548" s="158">
        <f t="shared" si="2"/>
        <v>0</v>
      </c>
      <c r="S548" s="158">
        <v>1.7700000000000001E-3</v>
      </c>
      <c r="T548" s="159">
        <f t="shared" si="3"/>
        <v>4.1842800000000006E-2</v>
      </c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R548" s="160" t="s">
        <v>280</v>
      </c>
      <c r="AT548" s="160" t="s">
        <v>131</v>
      </c>
      <c r="AU548" s="160" t="s">
        <v>87</v>
      </c>
      <c r="AY548" s="17" t="s">
        <v>128</v>
      </c>
      <c r="BE548" s="161">
        <f t="shared" si="4"/>
        <v>0</v>
      </c>
      <c r="BF548" s="161">
        <f t="shared" si="5"/>
        <v>0</v>
      </c>
      <c r="BG548" s="161">
        <f t="shared" si="6"/>
        <v>0</v>
      </c>
      <c r="BH548" s="161">
        <f t="shared" si="7"/>
        <v>0</v>
      </c>
      <c r="BI548" s="161">
        <f t="shared" si="8"/>
        <v>0</v>
      </c>
      <c r="BJ548" s="17" t="s">
        <v>85</v>
      </c>
      <c r="BK548" s="161">
        <f t="shared" si="9"/>
        <v>0</v>
      </c>
      <c r="BL548" s="17" t="s">
        <v>280</v>
      </c>
      <c r="BM548" s="160" t="s">
        <v>969</v>
      </c>
    </row>
    <row r="549" spans="1:65" s="2" customFormat="1" ht="24.2" customHeight="1">
      <c r="A549" s="32"/>
      <c r="B549" s="148"/>
      <c r="C549" s="149" t="s">
        <v>970</v>
      </c>
      <c r="D549" s="149" t="s">
        <v>131</v>
      </c>
      <c r="E549" s="150" t="s">
        <v>971</v>
      </c>
      <c r="F549" s="151" t="s">
        <v>972</v>
      </c>
      <c r="G549" s="152" t="s">
        <v>248</v>
      </c>
      <c r="H549" s="153">
        <v>20.54</v>
      </c>
      <c r="I549" s="154"/>
      <c r="J549" s="155">
        <f t="shared" si="0"/>
        <v>0</v>
      </c>
      <c r="K549" s="151" t="s">
        <v>135</v>
      </c>
      <c r="L549" s="33"/>
      <c r="M549" s="156" t="s">
        <v>1</v>
      </c>
      <c r="N549" s="157" t="s">
        <v>42</v>
      </c>
      <c r="O549" s="58"/>
      <c r="P549" s="158">
        <f t="shared" si="1"/>
        <v>0</v>
      </c>
      <c r="Q549" s="158">
        <v>0</v>
      </c>
      <c r="R549" s="158">
        <f t="shared" si="2"/>
        <v>0</v>
      </c>
      <c r="S549" s="158">
        <v>1.91E-3</v>
      </c>
      <c r="T549" s="159">
        <f t="shared" si="3"/>
        <v>3.92314E-2</v>
      </c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R549" s="160" t="s">
        <v>280</v>
      </c>
      <c r="AT549" s="160" t="s">
        <v>131</v>
      </c>
      <c r="AU549" s="160" t="s">
        <v>87</v>
      </c>
      <c r="AY549" s="17" t="s">
        <v>128</v>
      </c>
      <c r="BE549" s="161">
        <f t="shared" si="4"/>
        <v>0</v>
      </c>
      <c r="BF549" s="161">
        <f t="shared" si="5"/>
        <v>0</v>
      </c>
      <c r="BG549" s="161">
        <f t="shared" si="6"/>
        <v>0</v>
      </c>
      <c r="BH549" s="161">
        <f t="shared" si="7"/>
        <v>0</v>
      </c>
      <c r="BI549" s="161">
        <f t="shared" si="8"/>
        <v>0</v>
      </c>
      <c r="BJ549" s="17" t="s">
        <v>85</v>
      </c>
      <c r="BK549" s="161">
        <f t="shared" si="9"/>
        <v>0</v>
      </c>
      <c r="BL549" s="17" t="s">
        <v>280</v>
      </c>
      <c r="BM549" s="160" t="s">
        <v>973</v>
      </c>
    </row>
    <row r="550" spans="1:65" s="2" customFormat="1" ht="16.5" customHeight="1">
      <c r="A550" s="32"/>
      <c r="B550" s="148"/>
      <c r="C550" s="149" t="s">
        <v>974</v>
      </c>
      <c r="D550" s="149" t="s">
        <v>131</v>
      </c>
      <c r="E550" s="150" t="s">
        <v>975</v>
      </c>
      <c r="F550" s="151" t="s">
        <v>976</v>
      </c>
      <c r="G550" s="152" t="s">
        <v>248</v>
      </c>
      <c r="H550" s="153">
        <v>14.8</v>
      </c>
      <c r="I550" s="154"/>
      <c r="J550" s="155">
        <f t="shared" si="0"/>
        <v>0</v>
      </c>
      <c r="K550" s="151" t="s">
        <v>135</v>
      </c>
      <c r="L550" s="33"/>
      <c r="M550" s="156" t="s">
        <v>1</v>
      </c>
      <c r="N550" s="157" t="s">
        <v>42</v>
      </c>
      <c r="O550" s="58"/>
      <c r="P550" s="158">
        <f t="shared" si="1"/>
        <v>0</v>
      </c>
      <c r="Q550" s="158">
        <v>0</v>
      </c>
      <c r="R550" s="158">
        <f t="shared" si="2"/>
        <v>0</v>
      </c>
      <c r="S550" s="158">
        <v>1.75E-3</v>
      </c>
      <c r="T550" s="159">
        <f t="shared" si="3"/>
        <v>2.5900000000000003E-2</v>
      </c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R550" s="160" t="s">
        <v>280</v>
      </c>
      <c r="AT550" s="160" t="s">
        <v>131</v>
      </c>
      <c r="AU550" s="160" t="s">
        <v>87</v>
      </c>
      <c r="AY550" s="17" t="s">
        <v>128</v>
      </c>
      <c r="BE550" s="161">
        <f t="shared" si="4"/>
        <v>0</v>
      </c>
      <c r="BF550" s="161">
        <f t="shared" si="5"/>
        <v>0</v>
      </c>
      <c r="BG550" s="161">
        <f t="shared" si="6"/>
        <v>0</v>
      </c>
      <c r="BH550" s="161">
        <f t="shared" si="7"/>
        <v>0</v>
      </c>
      <c r="BI550" s="161">
        <f t="shared" si="8"/>
        <v>0</v>
      </c>
      <c r="BJ550" s="17" t="s">
        <v>85</v>
      </c>
      <c r="BK550" s="161">
        <f t="shared" si="9"/>
        <v>0</v>
      </c>
      <c r="BL550" s="17" t="s">
        <v>280</v>
      </c>
      <c r="BM550" s="160" t="s">
        <v>977</v>
      </c>
    </row>
    <row r="551" spans="1:65" s="2" customFormat="1" ht="16.5" customHeight="1">
      <c r="A551" s="32"/>
      <c r="B551" s="148"/>
      <c r="C551" s="149" t="s">
        <v>978</v>
      </c>
      <c r="D551" s="149" t="s">
        <v>131</v>
      </c>
      <c r="E551" s="150" t="s">
        <v>979</v>
      </c>
      <c r="F551" s="151" t="s">
        <v>980</v>
      </c>
      <c r="G551" s="152" t="s">
        <v>248</v>
      </c>
      <c r="H551" s="153">
        <v>23.64</v>
      </c>
      <c r="I551" s="154"/>
      <c r="J551" s="155">
        <f t="shared" si="0"/>
        <v>0</v>
      </c>
      <c r="K551" s="151" t="s">
        <v>135</v>
      </c>
      <c r="L551" s="33"/>
      <c r="M551" s="156" t="s">
        <v>1</v>
      </c>
      <c r="N551" s="157" t="s">
        <v>42</v>
      </c>
      <c r="O551" s="58"/>
      <c r="P551" s="158">
        <f t="shared" si="1"/>
        <v>0</v>
      </c>
      <c r="Q551" s="158">
        <v>0</v>
      </c>
      <c r="R551" s="158">
        <f t="shared" si="2"/>
        <v>0</v>
      </c>
      <c r="S551" s="158">
        <v>2.5999999999999999E-3</v>
      </c>
      <c r="T551" s="159">
        <f t="shared" si="3"/>
        <v>6.1463999999999998E-2</v>
      </c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R551" s="160" t="s">
        <v>280</v>
      </c>
      <c r="AT551" s="160" t="s">
        <v>131</v>
      </c>
      <c r="AU551" s="160" t="s">
        <v>87</v>
      </c>
      <c r="AY551" s="17" t="s">
        <v>128</v>
      </c>
      <c r="BE551" s="161">
        <f t="shared" si="4"/>
        <v>0</v>
      </c>
      <c r="BF551" s="161">
        <f t="shared" si="5"/>
        <v>0</v>
      </c>
      <c r="BG551" s="161">
        <f t="shared" si="6"/>
        <v>0</v>
      </c>
      <c r="BH551" s="161">
        <f t="shared" si="7"/>
        <v>0</v>
      </c>
      <c r="BI551" s="161">
        <f t="shared" si="8"/>
        <v>0</v>
      </c>
      <c r="BJ551" s="17" t="s">
        <v>85</v>
      </c>
      <c r="BK551" s="161">
        <f t="shared" si="9"/>
        <v>0</v>
      </c>
      <c r="BL551" s="17" t="s">
        <v>280</v>
      </c>
      <c r="BM551" s="160" t="s">
        <v>981</v>
      </c>
    </row>
    <row r="552" spans="1:65" s="2" customFormat="1" ht="16.5" customHeight="1">
      <c r="A552" s="32"/>
      <c r="B552" s="148"/>
      <c r="C552" s="149" t="s">
        <v>982</v>
      </c>
      <c r="D552" s="149" t="s">
        <v>131</v>
      </c>
      <c r="E552" s="150" t="s">
        <v>983</v>
      </c>
      <c r="F552" s="151" t="s">
        <v>984</v>
      </c>
      <c r="G552" s="152" t="s">
        <v>248</v>
      </c>
      <c r="H552" s="153">
        <v>28.6</v>
      </c>
      <c r="I552" s="154"/>
      <c r="J552" s="155">
        <f t="shared" si="0"/>
        <v>0</v>
      </c>
      <c r="K552" s="151" t="s">
        <v>135</v>
      </c>
      <c r="L552" s="33"/>
      <c r="M552" s="156" t="s">
        <v>1</v>
      </c>
      <c r="N552" s="157" t="s">
        <v>42</v>
      </c>
      <c r="O552" s="58"/>
      <c r="P552" s="158">
        <f t="shared" si="1"/>
        <v>0</v>
      </c>
      <c r="Q552" s="158">
        <v>0</v>
      </c>
      <c r="R552" s="158">
        <f t="shared" si="2"/>
        <v>0</v>
      </c>
      <c r="S552" s="158">
        <v>3.9399999999999999E-3</v>
      </c>
      <c r="T552" s="159">
        <f t="shared" si="3"/>
        <v>0.11268400000000001</v>
      </c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R552" s="160" t="s">
        <v>280</v>
      </c>
      <c r="AT552" s="160" t="s">
        <v>131</v>
      </c>
      <c r="AU552" s="160" t="s">
        <v>87</v>
      </c>
      <c r="AY552" s="17" t="s">
        <v>128</v>
      </c>
      <c r="BE552" s="161">
        <f t="shared" si="4"/>
        <v>0</v>
      </c>
      <c r="BF552" s="161">
        <f t="shared" si="5"/>
        <v>0</v>
      </c>
      <c r="BG552" s="161">
        <f t="shared" si="6"/>
        <v>0</v>
      </c>
      <c r="BH552" s="161">
        <f t="shared" si="7"/>
        <v>0</v>
      </c>
      <c r="BI552" s="161">
        <f t="shared" si="8"/>
        <v>0</v>
      </c>
      <c r="BJ552" s="17" t="s">
        <v>85</v>
      </c>
      <c r="BK552" s="161">
        <f t="shared" si="9"/>
        <v>0</v>
      </c>
      <c r="BL552" s="17" t="s">
        <v>280</v>
      </c>
      <c r="BM552" s="160" t="s">
        <v>985</v>
      </c>
    </row>
    <row r="553" spans="1:65" s="2" customFormat="1" ht="24.2" customHeight="1">
      <c r="A553" s="32"/>
      <c r="B553" s="148"/>
      <c r="C553" s="149" t="s">
        <v>986</v>
      </c>
      <c r="D553" s="149" t="s">
        <v>131</v>
      </c>
      <c r="E553" s="150" t="s">
        <v>987</v>
      </c>
      <c r="F553" s="151" t="s">
        <v>988</v>
      </c>
      <c r="G553" s="152" t="s">
        <v>248</v>
      </c>
      <c r="H553" s="153">
        <v>23.64</v>
      </c>
      <c r="I553" s="154"/>
      <c r="J553" s="155">
        <f t="shared" si="0"/>
        <v>0</v>
      </c>
      <c r="K553" s="151" t="s">
        <v>135</v>
      </c>
      <c r="L553" s="33"/>
      <c r="M553" s="156" t="s">
        <v>1</v>
      </c>
      <c r="N553" s="157" t="s">
        <v>42</v>
      </c>
      <c r="O553" s="58"/>
      <c r="P553" s="158">
        <f t="shared" si="1"/>
        <v>0</v>
      </c>
      <c r="Q553" s="158">
        <v>2.97E-3</v>
      </c>
      <c r="R553" s="158">
        <f t="shared" si="2"/>
        <v>7.0210800000000004E-2</v>
      </c>
      <c r="S553" s="158">
        <v>0</v>
      </c>
      <c r="T553" s="159">
        <f t="shared" si="3"/>
        <v>0</v>
      </c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R553" s="160" t="s">
        <v>280</v>
      </c>
      <c r="AT553" s="160" t="s">
        <v>131</v>
      </c>
      <c r="AU553" s="160" t="s">
        <v>87</v>
      </c>
      <c r="AY553" s="17" t="s">
        <v>128</v>
      </c>
      <c r="BE553" s="161">
        <f t="shared" si="4"/>
        <v>0</v>
      </c>
      <c r="BF553" s="161">
        <f t="shared" si="5"/>
        <v>0</v>
      </c>
      <c r="BG553" s="161">
        <f t="shared" si="6"/>
        <v>0</v>
      </c>
      <c r="BH553" s="161">
        <f t="shared" si="7"/>
        <v>0</v>
      </c>
      <c r="BI553" s="161">
        <f t="shared" si="8"/>
        <v>0</v>
      </c>
      <c r="BJ553" s="17" t="s">
        <v>85</v>
      </c>
      <c r="BK553" s="161">
        <f t="shared" si="9"/>
        <v>0</v>
      </c>
      <c r="BL553" s="17" t="s">
        <v>280</v>
      </c>
      <c r="BM553" s="160" t="s">
        <v>989</v>
      </c>
    </row>
    <row r="554" spans="1:65" s="2" customFormat="1" ht="24.2" customHeight="1">
      <c r="A554" s="32"/>
      <c r="B554" s="148"/>
      <c r="C554" s="149" t="s">
        <v>990</v>
      </c>
      <c r="D554" s="149" t="s">
        <v>131</v>
      </c>
      <c r="E554" s="150" t="s">
        <v>991</v>
      </c>
      <c r="F554" s="151" t="s">
        <v>992</v>
      </c>
      <c r="G554" s="152" t="s">
        <v>248</v>
      </c>
      <c r="H554" s="153">
        <v>23.64</v>
      </c>
      <c r="I554" s="154"/>
      <c r="J554" s="155">
        <f t="shared" si="0"/>
        <v>0</v>
      </c>
      <c r="K554" s="151" t="s">
        <v>135</v>
      </c>
      <c r="L554" s="33"/>
      <c r="M554" s="156" t="s">
        <v>1</v>
      </c>
      <c r="N554" s="157" t="s">
        <v>42</v>
      </c>
      <c r="O554" s="58"/>
      <c r="P554" s="158">
        <f t="shared" si="1"/>
        <v>0</v>
      </c>
      <c r="Q554" s="158">
        <v>2.98E-3</v>
      </c>
      <c r="R554" s="158">
        <f t="shared" si="2"/>
        <v>7.0447200000000001E-2</v>
      </c>
      <c r="S554" s="158">
        <v>0</v>
      </c>
      <c r="T554" s="159">
        <f t="shared" si="3"/>
        <v>0</v>
      </c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R554" s="160" t="s">
        <v>280</v>
      </c>
      <c r="AT554" s="160" t="s">
        <v>131</v>
      </c>
      <c r="AU554" s="160" t="s">
        <v>87</v>
      </c>
      <c r="AY554" s="17" t="s">
        <v>128</v>
      </c>
      <c r="BE554" s="161">
        <f t="shared" si="4"/>
        <v>0</v>
      </c>
      <c r="BF554" s="161">
        <f t="shared" si="5"/>
        <v>0</v>
      </c>
      <c r="BG554" s="161">
        <f t="shared" si="6"/>
        <v>0</v>
      </c>
      <c r="BH554" s="161">
        <f t="shared" si="7"/>
        <v>0</v>
      </c>
      <c r="BI554" s="161">
        <f t="shared" si="8"/>
        <v>0</v>
      </c>
      <c r="BJ554" s="17" t="s">
        <v>85</v>
      </c>
      <c r="BK554" s="161">
        <f t="shared" si="9"/>
        <v>0</v>
      </c>
      <c r="BL554" s="17" t="s">
        <v>280</v>
      </c>
      <c r="BM554" s="160" t="s">
        <v>993</v>
      </c>
    </row>
    <row r="555" spans="1:65" s="2" customFormat="1" ht="33" customHeight="1">
      <c r="A555" s="32"/>
      <c r="B555" s="148"/>
      <c r="C555" s="149" t="s">
        <v>994</v>
      </c>
      <c r="D555" s="149" t="s">
        <v>131</v>
      </c>
      <c r="E555" s="150" t="s">
        <v>995</v>
      </c>
      <c r="F555" s="151" t="s">
        <v>996</v>
      </c>
      <c r="G555" s="152" t="s">
        <v>248</v>
      </c>
      <c r="H555" s="153">
        <v>20.54</v>
      </c>
      <c r="I555" s="154"/>
      <c r="J555" s="155">
        <f t="shared" si="0"/>
        <v>0</v>
      </c>
      <c r="K555" s="151" t="s">
        <v>135</v>
      </c>
      <c r="L555" s="33"/>
      <c r="M555" s="156" t="s">
        <v>1</v>
      </c>
      <c r="N555" s="157" t="s">
        <v>42</v>
      </c>
      <c r="O555" s="58"/>
      <c r="P555" s="158">
        <f t="shared" si="1"/>
        <v>0</v>
      </c>
      <c r="Q555" s="158">
        <v>4.0099999999999997E-3</v>
      </c>
      <c r="R555" s="158">
        <f t="shared" si="2"/>
        <v>8.2365399999999991E-2</v>
      </c>
      <c r="S555" s="158">
        <v>0</v>
      </c>
      <c r="T555" s="159">
        <f t="shared" si="3"/>
        <v>0</v>
      </c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R555" s="160" t="s">
        <v>280</v>
      </c>
      <c r="AT555" s="160" t="s">
        <v>131</v>
      </c>
      <c r="AU555" s="160" t="s">
        <v>87</v>
      </c>
      <c r="AY555" s="17" t="s">
        <v>128</v>
      </c>
      <c r="BE555" s="161">
        <f t="shared" si="4"/>
        <v>0</v>
      </c>
      <c r="BF555" s="161">
        <f t="shared" si="5"/>
        <v>0</v>
      </c>
      <c r="BG555" s="161">
        <f t="shared" si="6"/>
        <v>0</v>
      </c>
      <c r="BH555" s="161">
        <f t="shared" si="7"/>
        <v>0</v>
      </c>
      <c r="BI555" s="161">
        <f t="shared" si="8"/>
        <v>0</v>
      </c>
      <c r="BJ555" s="17" t="s">
        <v>85</v>
      </c>
      <c r="BK555" s="161">
        <f t="shared" si="9"/>
        <v>0</v>
      </c>
      <c r="BL555" s="17" t="s">
        <v>280</v>
      </c>
      <c r="BM555" s="160" t="s">
        <v>997</v>
      </c>
    </row>
    <row r="556" spans="1:65" s="2" customFormat="1" ht="33" customHeight="1">
      <c r="A556" s="32"/>
      <c r="B556" s="148"/>
      <c r="C556" s="149" t="s">
        <v>998</v>
      </c>
      <c r="D556" s="149" t="s">
        <v>131</v>
      </c>
      <c r="E556" s="150" t="s">
        <v>999</v>
      </c>
      <c r="F556" s="151" t="s">
        <v>1000</v>
      </c>
      <c r="G556" s="152" t="s">
        <v>248</v>
      </c>
      <c r="H556" s="153">
        <v>14.8</v>
      </c>
      <c r="I556" s="154"/>
      <c r="J556" s="155">
        <f t="shared" si="0"/>
        <v>0</v>
      </c>
      <c r="K556" s="151" t="s">
        <v>135</v>
      </c>
      <c r="L556" s="33"/>
      <c r="M556" s="156" t="s">
        <v>1</v>
      </c>
      <c r="N556" s="157" t="s">
        <v>42</v>
      </c>
      <c r="O556" s="58"/>
      <c r="P556" s="158">
        <f t="shared" si="1"/>
        <v>0</v>
      </c>
      <c r="Q556" s="158">
        <v>1.49E-3</v>
      </c>
      <c r="R556" s="158">
        <f t="shared" si="2"/>
        <v>2.2052000000000002E-2</v>
      </c>
      <c r="S556" s="158">
        <v>0</v>
      </c>
      <c r="T556" s="159">
        <f t="shared" si="3"/>
        <v>0</v>
      </c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R556" s="160" t="s">
        <v>280</v>
      </c>
      <c r="AT556" s="160" t="s">
        <v>131</v>
      </c>
      <c r="AU556" s="160" t="s">
        <v>87</v>
      </c>
      <c r="AY556" s="17" t="s">
        <v>128</v>
      </c>
      <c r="BE556" s="161">
        <f t="shared" si="4"/>
        <v>0</v>
      </c>
      <c r="BF556" s="161">
        <f t="shared" si="5"/>
        <v>0</v>
      </c>
      <c r="BG556" s="161">
        <f t="shared" si="6"/>
        <v>0</v>
      </c>
      <c r="BH556" s="161">
        <f t="shared" si="7"/>
        <v>0</v>
      </c>
      <c r="BI556" s="161">
        <f t="shared" si="8"/>
        <v>0</v>
      </c>
      <c r="BJ556" s="17" t="s">
        <v>85</v>
      </c>
      <c r="BK556" s="161">
        <f t="shared" si="9"/>
        <v>0</v>
      </c>
      <c r="BL556" s="17" t="s">
        <v>280</v>
      </c>
      <c r="BM556" s="160" t="s">
        <v>1001</v>
      </c>
    </row>
    <row r="557" spans="1:65" s="13" customFormat="1" ht="11.25">
      <c r="B557" s="171"/>
      <c r="D557" s="162" t="s">
        <v>213</v>
      </c>
      <c r="E557" s="172" t="s">
        <v>1</v>
      </c>
      <c r="F557" s="173" t="s">
        <v>1002</v>
      </c>
      <c r="H557" s="174">
        <v>14.8</v>
      </c>
      <c r="I557" s="175"/>
      <c r="L557" s="171"/>
      <c r="M557" s="176"/>
      <c r="N557" s="177"/>
      <c r="O557" s="177"/>
      <c r="P557" s="177"/>
      <c r="Q557" s="177"/>
      <c r="R557" s="177"/>
      <c r="S557" s="177"/>
      <c r="T557" s="178"/>
      <c r="AT557" s="172" t="s">
        <v>213</v>
      </c>
      <c r="AU557" s="172" t="s">
        <v>87</v>
      </c>
      <c r="AV557" s="13" t="s">
        <v>87</v>
      </c>
      <c r="AW557" s="13" t="s">
        <v>32</v>
      </c>
      <c r="AX557" s="13" t="s">
        <v>85</v>
      </c>
      <c r="AY557" s="172" t="s">
        <v>128</v>
      </c>
    </row>
    <row r="558" spans="1:65" s="2" customFormat="1" ht="33" customHeight="1">
      <c r="A558" s="32"/>
      <c r="B558" s="148"/>
      <c r="C558" s="149" t="s">
        <v>1003</v>
      </c>
      <c r="D558" s="149" t="s">
        <v>131</v>
      </c>
      <c r="E558" s="150" t="s">
        <v>1004</v>
      </c>
      <c r="F558" s="151" t="s">
        <v>1005</v>
      </c>
      <c r="G558" s="152" t="s">
        <v>223</v>
      </c>
      <c r="H558" s="153">
        <v>3</v>
      </c>
      <c r="I558" s="154"/>
      <c r="J558" s="155">
        <f>ROUND(I558*H558,2)</f>
        <v>0</v>
      </c>
      <c r="K558" s="151" t="s">
        <v>135</v>
      </c>
      <c r="L558" s="33"/>
      <c r="M558" s="156" t="s">
        <v>1</v>
      </c>
      <c r="N558" s="157" t="s">
        <v>42</v>
      </c>
      <c r="O558" s="58"/>
      <c r="P558" s="158">
        <f>O558*H558</f>
        <v>0</v>
      </c>
      <c r="Q558" s="158">
        <v>4.62E-3</v>
      </c>
      <c r="R558" s="158">
        <f>Q558*H558</f>
        <v>1.3860000000000001E-2</v>
      </c>
      <c r="S558" s="158">
        <v>0</v>
      </c>
      <c r="T558" s="159">
        <f>S558*H558</f>
        <v>0</v>
      </c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R558" s="160" t="s">
        <v>280</v>
      </c>
      <c r="AT558" s="160" t="s">
        <v>131</v>
      </c>
      <c r="AU558" s="160" t="s">
        <v>87</v>
      </c>
      <c r="AY558" s="17" t="s">
        <v>128</v>
      </c>
      <c r="BE558" s="161">
        <f>IF(N558="základní",J558,0)</f>
        <v>0</v>
      </c>
      <c r="BF558" s="161">
        <f>IF(N558="snížená",J558,0)</f>
        <v>0</v>
      </c>
      <c r="BG558" s="161">
        <f>IF(N558="zákl. přenesená",J558,0)</f>
        <v>0</v>
      </c>
      <c r="BH558" s="161">
        <f>IF(N558="sníž. přenesená",J558,0)</f>
        <v>0</v>
      </c>
      <c r="BI558" s="161">
        <f>IF(N558="nulová",J558,0)</f>
        <v>0</v>
      </c>
      <c r="BJ558" s="17" t="s">
        <v>85</v>
      </c>
      <c r="BK558" s="161">
        <f>ROUND(I558*H558,2)</f>
        <v>0</v>
      </c>
      <c r="BL558" s="17" t="s">
        <v>280</v>
      </c>
      <c r="BM558" s="160" t="s">
        <v>1006</v>
      </c>
    </row>
    <row r="559" spans="1:65" s="2" customFormat="1" ht="19.5">
      <c r="A559" s="32"/>
      <c r="B559" s="33"/>
      <c r="C559" s="32"/>
      <c r="D559" s="162" t="s">
        <v>147</v>
      </c>
      <c r="E559" s="32"/>
      <c r="F559" s="163" t="s">
        <v>1007</v>
      </c>
      <c r="G559" s="32"/>
      <c r="H559" s="32"/>
      <c r="I559" s="164"/>
      <c r="J559" s="32"/>
      <c r="K559" s="32"/>
      <c r="L559" s="33"/>
      <c r="M559" s="165"/>
      <c r="N559" s="166"/>
      <c r="O559" s="58"/>
      <c r="P559" s="58"/>
      <c r="Q559" s="58"/>
      <c r="R559" s="58"/>
      <c r="S559" s="58"/>
      <c r="T559" s="59"/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T559" s="17" t="s">
        <v>147</v>
      </c>
      <c r="AU559" s="17" t="s">
        <v>87</v>
      </c>
    </row>
    <row r="560" spans="1:65" s="13" customFormat="1" ht="11.25">
      <c r="B560" s="171"/>
      <c r="D560" s="162" t="s">
        <v>213</v>
      </c>
      <c r="E560" s="172" t="s">
        <v>1</v>
      </c>
      <c r="F560" s="173" t="s">
        <v>1008</v>
      </c>
      <c r="H560" s="174">
        <v>2</v>
      </c>
      <c r="I560" s="175"/>
      <c r="L560" s="171"/>
      <c r="M560" s="176"/>
      <c r="N560" s="177"/>
      <c r="O560" s="177"/>
      <c r="P560" s="177"/>
      <c r="Q560" s="177"/>
      <c r="R560" s="177"/>
      <c r="S560" s="177"/>
      <c r="T560" s="178"/>
      <c r="AT560" s="172" t="s">
        <v>213</v>
      </c>
      <c r="AU560" s="172" t="s">
        <v>87</v>
      </c>
      <c r="AV560" s="13" t="s">
        <v>87</v>
      </c>
      <c r="AW560" s="13" t="s">
        <v>32</v>
      </c>
      <c r="AX560" s="13" t="s">
        <v>77</v>
      </c>
      <c r="AY560" s="172" t="s">
        <v>128</v>
      </c>
    </row>
    <row r="561" spans="1:65" s="13" customFormat="1" ht="11.25">
      <c r="B561" s="171"/>
      <c r="D561" s="162" t="s">
        <v>213</v>
      </c>
      <c r="E561" s="172" t="s">
        <v>1</v>
      </c>
      <c r="F561" s="173" t="s">
        <v>1009</v>
      </c>
      <c r="H561" s="174">
        <v>1</v>
      </c>
      <c r="I561" s="175"/>
      <c r="L561" s="171"/>
      <c r="M561" s="176"/>
      <c r="N561" s="177"/>
      <c r="O561" s="177"/>
      <c r="P561" s="177"/>
      <c r="Q561" s="177"/>
      <c r="R561" s="177"/>
      <c r="S561" s="177"/>
      <c r="T561" s="178"/>
      <c r="AT561" s="172" t="s">
        <v>213</v>
      </c>
      <c r="AU561" s="172" t="s">
        <v>87</v>
      </c>
      <c r="AV561" s="13" t="s">
        <v>87</v>
      </c>
      <c r="AW561" s="13" t="s">
        <v>32</v>
      </c>
      <c r="AX561" s="13" t="s">
        <v>77</v>
      </c>
      <c r="AY561" s="172" t="s">
        <v>128</v>
      </c>
    </row>
    <row r="562" spans="1:65" s="14" customFormat="1" ht="11.25">
      <c r="B562" s="179"/>
      <c r="D562" s="162" t="s">
        <v>213</v>
      </c>
      <c r="E562" s="180" t="s">
        <v>1</v>
      </c>
      <c r="F562" s="181" t="s">
        <v>220</v>
      </c>
      <c r="H562" s="182">
        <v>3</v>
      </c>
      <c r="I562" s="183"/>
      <c r="L562" s="179"/>
      <c r="M562" s="184"/>
      <c r="N562" s="185"/>
      <c r="O562" s="185"/>
      <c r="P562" s="185"/>
      <c r="Q562" s="185"/>
      <c r="R562" s="185"/>
      <c r="S562" s="185"/>
      <c r="T562" s="186"/>
      <c r="AT562" s="180" t="s">
        <v>213</v>
      </c>
      <c r="AU562" s="180" t="s">
        <v>87</v>
      </c>
      <c r="AV562" s="14" t="s">
        <v>149</v>
      </c>
      <c r="AW562" s="14" t="s">
        <v>32</v>
      </c>
      <c r="AX562" s="14" t="s">
        <v>85</v>
      </c>
      <c r="AY562" s="180" t="s">
        <v>128</v>
      </c>
    </row>
    <row r="563" spans="1:65" s="2" customFormat="1" ht="24.2" customHeight="1">
      <c r="A563" s="32"/>
      <c r="B563" s="148"/>
      <c r="C563" s="149" t="s">
        <v>1010</v>
      </c>
      <c r="D563" s="149" t="s">
        <v>131</v>
      </c>
      <c r="E563" s="150" t="s">
        <v>1011</v>
      </c>
      <c r="F563" s="151" t="s">
        <v>1012</v>
      </c>
      <c r="G563" s="152" t="s">
        <v>248</v>
      </c>
      <c r="H563" s="153">
        <v>23.64</v>
      </c>
      <c r="I563" s="154"/>
      <c r="J563" s="155">
        <f>ROUND(I563*H563,2)</f>
        <v>0</v>
      </c>
      <c r="K563" s="151" t="s">
        <v>1</v>
      </c>
      <c r="L563" s="33"/>
      <c r="M563" s="156" t="s">
        <v>1</v>
      </c>
      <c r="N563" s="157" t="s">
        <v>42</v>
      </c>
      <c r="O563" s="58"/>
      <c r="P563" s="158">
        <f>O563*H563</f>
        <v>0</v>
      </c>
      <c r="Q563" s="158">
        <v>3.6600000000000001E-3</v>
      </c>
      <c r="R563" s="158">
        <f>Q563*H563</f>
        <v>8.6522399999999999E-2</v>
      </c>
      <c r="S563" s="158">
        <v>0</v>
      </c>
      <c r="T563" s="159">
        <f>S563*H563</f>
        <v>0</v>
      </c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R563" s="160" t="s">
        <v>280</v>
      </c>
      <c r="AT563" s="160" t="s">
        <v>131</v>
      </c>
      <c r="AU563" s="160" t="s">
        <v>87</v>
      </c>
      <c r="AY563" s="17" t="s">
        <v>128</v>
      </c>
      <c r="BE563" s="161">
        <f>IF(N563="základní",J563,0)</f>
        <v>0</v>
      </c>
      <c r="BF563" s="161">
        <f>IF(N563="snížená",J563,0)</f>
        <v>0</v>
      </c>
      <c r="BG563" s="161">
        <f>IF(N563="zákl. přenesená",J563,0)</f>
        <v>0</v>
      </c>
      <c r="BH563" s="161">
        <f>IF(N563="sníž. přenesená",J563,0)</f>
        <v>0</v>
      </c>
      <c r="BI563" s="161">
        <f>IF(N563="nulová",J563,0)</f>
        <v>0</v>
      </c>
      <c r="BJ563" s="17" t="s">
        <v>85</v>
      </c>
      <c r="BK563" s="161">
        <f>ROUND(I563*H563,2)</f>
        <v>0</v>
      </c>
      <c r="BL563" s="17" t="s">
        <v>280</v>
      </c>
      <c r="BM563" s="160" t="s">
        <v>1013</v>
      </c>
    </row>
    <row r="564" spans="1:65" s="2" customFormat="1" ht="24.2" customHeight="1">
      <c r="A564" s="32"/>
      <c r="B564" s="148"/>
      <c r="C564" s="149" t="s">
        <v>1014</v>
      </c>
      <c r="D564" s="149" t="s">
        <v>131</v>
      </c>
      <c r="E564" s="150" t="s">
        <v>1015</v>
      </c>
      <c r="F564" s="151" t="s">
        <v>1016</v>
      </c>
      <c r="G564" s="152" t="s">
        <v>223</v>
      </c>
      <c r="H564" s="153">
        <v>2</v>
      </c>
      <c r="I564" s="154"/>
      <c r="J564" s="155">
        <f>ROUND(I564*H564,2)</f>
        <v>0</v>
      </c>
      <c r="K564" s="151" t="s">
        <v>1</v>
      </c>
      <c r="L564" s="33"/>
      <c r="M564" s="156" t="s">
        <v>1</v>
      </c>
      <c r="N564" s="157" t="s">
        <v>42</v>
      </c>
      <c r="O564" s="58"/>
      <c r="P564" s="158">
        <f>O564*H564</f>
        <v>0</v>
      </c>
      <c r="Q564" s="158">
        <v>7.2999999999999996E-4</v>
      </c>
      <c r="R564" s="158">
        <f>Q564*H564</f>
        <v>1.4599999999999999E-3</v>
      </c>
      <c r="S564" s="158">
        <v>0</v>
      </c>
      <c r="T564" s="159">
        <f>S564*H564</f>
        <v>0</v>
      </c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R564" s="160" t="s">
        <v>280</v>
      </c>
      <c r="AT564" s="160" t="s">
        <v>131</v>
      </c>
      <c r="AU564" s="160" t="s">
        <v>87</v>
      </c>
      <c r="AY564" s="17" t="s">
        <v>128</v>
      </c>
      <c r="BE564" s="161">
        <f>IF(N564="základní",J564,0)</f>
        <v>0</v>
      </c>
      <c r="BF564" s="161">
        <f>IF(N564="snížená",J564,0)</f>
        <v>0</v>
      </c>
      <c r="BG564" s="161">
        <f>IF(N564="zákl. přenesená",J564,0)</f>
        <v>0</v>
      </c>
      <c r="BH564" s="161">
        <f>IF(N564="sníž. přenesená",J564,0)</f>
        <v>0</v>
      </c>
      <c r="BI564" s="161">
        <f>IF(N564="nulová",J564,0)</f>
        <v>0</v>
      </c>
      <c r="BJ564" s="17" t="s">
        <v>85</v>
      </c>
      <c r="BK564" s="161">
        <f>ROUND(I564*H564,2)</f>
        <v>0</v>
      </c>
      <c r="BL564" s="17" t="s">
        <v>280</v>
      </c>
      <c r="BM564" s="160" t="s">
        <v>1017</v>
      </c>
    </row>
    <row r="565" spans="1:65" s="2" customFormat="1" ht="24.2" customHeight="1">
      <c r="A565" s="32"/>
      <c r="B565" s="148"/>
      <c r="C565" s="149" t="s">
        <v>1018</v>
      </c>
      <c r="D565" s="149" t="s">
        <v>131</v>
      </c>
      <c r="E565" s="150" t="s">
        <v>1019</v>
      </c>
      <c r="F565" s="151" t="s">
        <v>1020</v>
      </c>
      <c r="G565" s="152" t="s">
        <v>248</v>
      </c>
      <c r="H565" s="153">
        <v>28.6</v>
      </c>
      <c r="I565" s="154"/>
      <c r="J565" s="155">
        <f>ROUND(I565*H565,2)</f>
        <v>0</v>
      </c>
      <c r="K565" s="151" t="s">
        <v>135</v>
      </c>
      <c r="L565" s="33"/>
      <c r="M565" s="156" t="s">
        <v>1</v>
      </c>
      <c r="N565" s="157" t="s">
        <v>42</v>
      </c>
      <c r="O565" s="58"/>
      <c r="P565" s="158">
        <f>O565*H565</f>
        <v>0</v>
      </c>
      <c r="Q565" s="158">
        <v>2.8900000000000002E-3</v>
      </c>
      <c r="R565" s="158">
        <f>Q565*H565</f>
        <v>8.2654000000000005E-2</v>
      </c>
      <c r="S565" s="158">
        <v>0</v>
      </c>
      <c r="T565" s="159">
        <f>S565*H565</f>
        <v>0</v>
      </c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R565" s="160" t="s">
        <v>280</v>
      </c>
      <c r="AT565" s="160" t="s">
        <v>131</v>
      </c>
      <c r="AU565" s="160" t="s">
        <v>87</v>
      </c>
      <c r="AY565" s="17" t="s">
        <v>128</v>
      </c>
      <c r="BE565" s="161">
        <f>IF(N565="základní",J565,0)</f>
        <v>0</v>
      </c>
      <c r="BF565" s="161">
        <f>IF(N565="snížená",J565,0)</f>
        <v>0</v>
      </c>
      <c r="BG565" s="161">
        <f>IF(N565="zákl. přenesená",J565,0)</f>
        <v>0</v>
      </c>
      <c r="BH565" s="161">
        <f>IF(N565="sníž. přenesená",J565,0)</f>
        <v>0</v>
      </c>
      <c r="BI565" s="161">
        <f>IF(N565="nulová",J565,0)</f>
        <v>0</v>
      </c>
      <c r="BJ565" s="17" t="s">
        <v>85</v>
      </c>
      <c r="BK565" s="161">
        <f>ROUND(I565*H565,2)</f>
        <v>0</v>
      </c>
      <c r="BL565" s="17" t="s">
        <v>280</v>
      </c>
      <c r="BM565" s="160" t="s">
        <v>1021</v>
      </c>
    </row>
    <row r="566" spans="1:65" s="2" customFormat="1" ht="24.2" customHeight="1">
      <c r="A566" s="32"/>
      <c r="B566" s="148"/>
      <c r="C566" s="149" t="s">
        <v>1022</v>
      </c>
      <c r="D566" s="149" t="s">
        <v>131</v>
      </c>
      <c r="E566" s="150" t="s">
        <v>1023</v>
      </c>
      <c r="F566" s="151" t="s">
        <v>1024</v>
      </c>
      <c r="G566" s="152" t="s">
        <v>650</v>
      </c>
      <c r="H566" s="153">
        <v>0.43</v>
      </c>
      <c r="I566" s="154"/>
      <c r="J566" s="155">
        <f>ROUND(I566*H566,2)</f>
        <v>0</v>
      </c>
      <c r="K566" s="151" t="s">
        <v>135</v>
      </c>
      <c r="L566" s="33"/>
      <c r="M566" s="156" t="s">
        <v>1</v>
      </c>
      <c r="N566" s="157" t="s">
        <v>42</v>
      </c>
      <c r="O566" s="58"/>
      <c r="P566" s="158">
        <f>O566*H566</f>
        <v>0</v>
      </c>
      <c r="Q566" s="158">
        <v>0</v>
      </c>
      <c r="R566" s="158">
        <f>Q566*H566</f>
        <v>0</v>
      </c>
      <c r="S566" s="158">
        <v>0</v>
      </c>
      <c r="T566" s="159">
        <f>S566*H566</f>
        <v>0</v>
      </c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R566" s="160" t="s">
        <v>280</v>
      </c>
      <c r="AT566" s="160" t="s">
        <v>131</v>
      </c>
      <c r="AU566" s="160" t="s">
        <v>87</v>
      </c>
      <c r="AY566" s="17" t="s">
        <v>128</v>
      </c>
      <c r="BE566" s="161">
        <f>IF(N566="základní",J566,0)</f>
        <v>0</v>
      </c>
      <c r="BF566" s="161">
        <f>IF(N566="snížená",J566,0)</f>
        <v>0</v>
      </c>
      <c r="BG566" s="161">
        <f>IF(N566="zákl. přenesená",J566,0)</f>
        <v>0</v>
      </c>
      <c r="BH566" s="161">
        <f>IF(N566="sníž. přenesená",J566,0)</f>
        <v>0</v>
      </c>
      <c r="BI566" s="161">
        <f>IF(N566="nulová",J566,0)</f>
        <v>0</v>
      </c>
      <c r="BJ566" s="17" t="s">
        <v>85</v>
      </c>
      <c r="BK566" s="161">
        <f>ROUND(I566*H566,2)</f>
        <v>0</v>
      </c>
      <c r="BL566" s="17" t="s">
        <v>280</v>
      </c>
      <c r="BM566" s="160" t="s">
        <v>1025</v>
      </c>
    </row>
    <row r="567" spans="1:65" s="2" customFormat="1" ht="24.2" customHeight="1">
      <c r="A567" s="32"/>
      <c r="B567" s="148"/>
      <c r="C567" s="149" t="s">
        <v>1026</v>
      </c>
      <c r="D567" s="149" t="s">
        <v>131</v>
      </c>
      <c r="E567" s="150" t="s">
        <v>1027</v>
      </c>
      <c r="F567" s="151" t="s">
        <v>1028</v>
      </c>
      <c r="G567" s="152" t="s">
        <v>650</v>
      </c>
      <c r="H567" s="153">
        <v>0.43</v>
      </c>
      <c r="I567" s="154"/>
      <c r="J567" s="155">
        <f>ROUND(I567*H567,2)</f>
        <v>0</v>
      </c>
      <c r="K567" s="151" t="s">
        <v>135</v>
      </c>
      <c r="L567" s="33"/>
      <c r="M567" s="156" t="s">
        <v>1</v>
      </c>
      <c r="N567" s="157" t="s">
        <v>42</v>
      </c>
      <c r="O567" s="58"/>
      <c r="P567" s="158">
        <f>O567*H567</f>
        <v>0</v>
      </c>
      <c r="Q567" s="158">
        <v>0</v>
      </c>
      <c r="R567" s="158">
        <f>Q567*H567</f>
        <v>0</v>
      </c>
      <c r="S567" s="158">
        <v>0</v>
      </c>
      <c r="T567" s="159">
        <f>S567*H567</f>
        <v>0</v>
      </c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R567" s="160" t="s">
        <v>280</v>
      </c>
      <c r="AT567" s="160" t="s">
        <v>131</v>
      </c>
      <c r="AU567" s="160" t="s">
        <v>87</v>
      </c>
      <c r="AY567" s="17" t="s">
        <v>128</v>
      </c>
      <c r="BE567" s="161">
        <f>IF(N567="základní",J567,0)</f>
        <v>0</v>
      </c>
      <c r="BF567" s="161">
        <f>IF(N567="snížená",J567,0)</f>
        <v>0</v>
      </c>
      <c r="BG567" s="161">
        <f>IF(N567="zákl. přenesená",J567,0)</f>
        <v>0</v>
      </c>
      <c r="BH567" s="161">
        <f>IF(N567="sníž. přenesená",J567,0)</f>
        <v>0</v>
      </c>
      <c r="BI567" s="161">
        <f>IF(N567="nulová",J567,0)</f>
        <v>0</v>
      </c>
      <c r="BJ567" s="17" t="s">
        <v>85</v>
      </c>
      <c r="BK567" s="161">
        <f>ROUND(I567*H567,2)</f>
        <v>0</v>
      </c>
      <c r="BL567" s="17" t="s">
        <v>280</v>
      </c>
      <c r="BM567" s="160" t="s">
        <v>1029</v>
      </c>
    </row>
    <row r="568" spans="1:65" s="12" customFormat="1" ht="22.9" customHeight="1">
      <c r="B568" s="135"/>
      <c r="D568" s="136" t="s">
        <v>76</v>
      </c>
      <c r="E568" s="146" t="s">
        <v>1030</v>
      </c>
      <c r="F568" s="146" t="s">
        <v>1031</v>
      </c>
      <c r="I568" s="138"/>
      <c r="J568" s="147">
        <f>BK568</f>
        <v>0</v>
      </c>
      <c r="L568" s="135"/>
      <c r="M568" s="140"/>
      <c r="N568" s="141"/>
      <c r="O568" s="141"/>
      <c r="P568" s="142">
        <f>SUM(P569:P575)</f>
        <v>0</v>
      </c>
      <c r="Q568" s="141"/>
      <c r="R568" s="142">
        <f>SUM(R569:R575)</f>
        <v>0.32</v>
      </c>
      <c r="S568" s="141"/>
      <c r="T568" s="143">
        <f>SUM(T569:T575)</f>
        <v>0</v>
      </c>
      <c r="AR568" s="136" t="s">
        <v>87</v>
      </c>
      <c r="AT568" s="144" t="s">
        <v>76</v>
      </c>
      <c r="AU568" s="144" t="s">
        <v>85</v>
      </c>
      <c r="AY568" s="136" t="s">
        <v>128</v>
      </c>
      <c r="BK568" s="145">
        <f>SUM(BK569:BK575)</f>
        <v>0</v>
      </c>
    </row>
    <row r="569" spans="1:65" s="2" customFormat="1" ht="66.75" customHeight="1">
      <c r="A569" s="32"/>
      <c r="B569" s="148"/>
      <c r="C569" s="149" t="s">
        <v>1032</v>
      </c>
      <c r="D569" s="149" t="s">
        <v>131</v>
      </c>
      <c r="E569" s="150" t="s">
        <v>1033</v>
      </c>
      <c r="F569" s="151" t="s">
        <v>1034</v>
      </c>
      <c r="G569" s="152" t="s">
        <v>223</v>
      </c>
      <c r="H569" s="153">
        <v>1</v>
      </c>
      <c r="I569" s="154"/>
      <c r="J569" s="155">
        <f t="shared" ref="J569:J575" si="10">ROUND(I569*H569,2)</f>
        <v>0</v>
      </c>
      <c r="K569" s="151" t="s">
        <v>1</v>
      </c>
      <c r="L569" s="33"/>
      <c r="M569" s="156" t="s">
        <v>1</v>
      </c>
      <c r="N569" s="157" t="s">
        <v>42</v>
      </c>
      <c r="O569" s="58"/>
      <c r="P569" s="158">
        <f t="shared" ref="P569:P575" si="11">O569*H569</f>
        <v>0</v>
      </c>
      <c r="Q569" s="158">
        <v>0.108</v>
      </c>
      <c r="R569" s="158">
        <f t="shared" ref="R569:R575" si="12">Q569*H569</f>
        <v>0.108</v>
      </c>
      <c r="S569" s="158">
        <v>0</v>
      </c>
      <c r="T569" s="159">
        <f t="shared" ref="T569:T575" si="13">S569*H569</f>
        <v>0</v>
      </c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R569" s="160" t="s">
        <v>280</v>
      </c>
      <c r="AT569" s="160" t="s">
        <v>131</v>
      </c>
      <c r="AU569" s="160" t="s">
        <v>87</v>
      </c>
      <c r="AY569" s="17" t="s">
        <v>128</v>
      </c>
      <c r="BE569" s="161">
        <f t="shared" ref="BE569:BE575" si="14">IF(N569="základní",J569,0)</f>
        <v>0</v>
      </c>
      <c r="BF569" s="161">
        <f t="shared" ref="BF569:BF575" si="15">IF(N569="snížená",J569,0)</f>
        <v>0</v>
      </c>
      <c r="BG569" s="161">
        <f t="shared" ref="BG569:BG575" si="16">IF(N569="zákl. přenesená",J569,0)</f>
        <v>0</v>
      </c>
      <c r="BH569" s="161">
        <f t="shared" ref="BH569:BH575" si="17">IF(N569="sníž. přenesená",J569,0)</f>
        <v>0</v>
      </c>
      <c r="BI569" s="161">
        <f t="shared" ref="BI569:BI575" si="18">IF(N569="nulová",J569,0)</f>
        <v>0</v>
      </c>
      <c r="BJ569" s="17" t="s">
        <v>85</v>
      </c>
      <c r="BK569" s="161">
        <f t="shared" ref="BK569:BK575" si="19">ROUND(I569*H569,2)</f>
        <v>0</v>
      </c>
      <c r="BL569" s="17" t="s">
        <v>280</v>
      </c>
      <c r="BM569" s="160" t="s">
        <v>1035</v>
      </c>
    </row>
    <row r="570" spans="1:65" s="2" customFormat="1" ht="62.65" customHeight="1">
      <c r="A570" s="32"/>
      <c r="B570" s="148"/>
      <c r="C570" s="149" t="s">
        <v>1036</v>
      </c>
      <c r="D570" s="149" t="s">
        <v>131</v>
      </c>
      <c r="E570" s="150" t="s">
        <v>1037</v>
      </c>
      <c r="F570" s="151" t="s">
        <v>1038</v>
      </c>
      <c r="G570" s="152" t="s">
        <v>223</v>
      </c>
      <c r="H570" s="153">
        <v>1</v>
      </c>
      <c r="I570" s="154"/>
      <c r="J570" s="155">
        <f t="shared" si="10"/>
        <v>0</v>
      </c>
      <c r="K570" s="151" t="s">
        <v>1</v>
      </c>
      <c r="L570" s="33"/>
      <c r="M570" s="156" t="s">
        <v>1</v>
      </c>
      <c r="N570" s="157" t="s">
        <v>42</v>
      </c>
      <c r="O570" s="58"/>
      <c r="P570" s="158">
        <f t="shared" si="11"/>
        <v>0</v>
      </c>
      <c r="Q570" s="158">
        <v>9.2999999999999999E-2</v>
      </c>
      <c r="R570" s="158">
        <f t="shared" si="12"/>
        <v>9.2999999999999999E-2</v>
      </c>
      <c r="S570" s="158">
        <v>0</v>
      </c>
      <c r="T570" s="159">
        <f t="shared" si="13"/>
        <v>0</v>
      </c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  <c r="AR570" s="160" t="s">
        <v>280</v>
      </c>
      <c r="AT570" s="160" t="s">
        <v>131</v>
      </c>
      <c r="AU570" s="160" t="s">
        <v>87</v>
      </c>
      <c r="AY570" s="17" t="s">
        <v>128</v>
      </c>
      <c r="BE570" s="161">
        <f t="shared" si="14"/>
        <v>0</v>
      </c>
      <c r="BF570" s="161">
        <f t="shared" si="15"/>
        <v>0</v>
      </c>
      <c r="BG570" s="161">
        <f t="shared" si="16"/>
        <v>0</v>
      </c>
      <c r="BH570" s="161">
        <f t="shared" si="17"/>
        <v>0</v>
      </c>
      <c r="BI570" s="161">
        <f t="shared" si="18"/>
        <v>0</v>
      </c>
      <c r="BJ570" s="17" t="s">
        <v>85</v>
      </c>
      <c r="BK570" s="161">
        <f t="shared" si="19"/>
        <v>0</v>
      </c>
      <c r="BL570" s="17" t="s">
        <v>280</v>
      </c>
      <c r="BM570" s="160" t="s">
        <v>1039</v>
      </c>
    </row>
    <row r="571" spans="1:65" s="2" customFormat="1" ht="62.65" customHeight="1">
      <c r="A571" s="32"/>
      <c r="B571" s="148"/>
      <c r="C571" s="149" t="s">
        <v>1040</v>
      </c>
      <c r="D571" s="149" t="s">
        <v>131</v>
      </c>
      <c r="E571" s="150" t="s">
        <v>1041</v>
      </c>
      <c r="F571" s="151" t="s">
        <v>1042</v>
      </c>
      <c r="G571" s="152" t="s">
        <v>223</v>
      </c>
      <c r="H571" s="153">
        <v>1</v>
      </c>
      <c r="I571" s="154"/>
      <c r="J571" s="155">
        <f t="shared" si="10"/>
        <v>0</v>
      </c>
      <c r="K571" s="151" t="s">
        <v>1</v>
      </c>
      <c r="L571" s="33"/>
      <c r="M571" s="156" t="s">
        <v>1</v>
      </c>
      <c r="N571" s="157" t="s">
        <v>42</v>
      </c>
      <c r="O571" s="58"/>
      <c r="P571" s="158">
        <f t="shared" si="11"/>
        <v>0</v>
      </c>
      <c r="Q571" s="158">
        <v>8.3000000000000004E-2</v>
      </c>
      <c r="R571" s="158">
        <f t="shared" si="12"/>
        <v>8.3000000000000004E-2</v>
      </c>
      <c r="S571" s="158">
        <v>0</v>
      </c>
      <c r="T571" s="159">
        <f t="shared" si="13"/>
        <v>0</v>
      </c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R571" s="160" t="s">
        <v>280</v>
      </c>
      <c r="AT571" s="160" t="s">
        <v>131</v>
      </c>
      <c r="AU571" s="160" t="s">
        <v>87</v>
      </c>
      <c r="AY571" s="17" t="s">
        <v>128</v>
      </c>
      <c r="BE571" s="161">
        <f t="shared" si="14"/>
        <v>0</v>
      </c>
      <c r="BF571" s="161">
        <f t="shared" si="15"/>
        <v>0</v>
      </c>
      <c r="BG571" s="161">
        <f t="shared" si="16"/>
        <v>0</v>
      </c>
      <c r="BH571" s="161">
        <f t="shared" si="17"/>
        <v>0</v>
      </c>
      <c r="BI571" s="161">
        <f t="shared" si="18"/>
        <v>0</v>
      </c>
      <c r="BJ571" s="17" t="s">
        <v>85</v>
      </c>
      <c r="BK571" s="161">
        <f t="shared" si="19"/>
        <v>0</v>
      </c>
      <c r="BL571" s="17" t="s">
        <v>280</v>
      </c>
      <c r="BM571" s="160" t="s">
        <v>1043</v>
      </c>
    </row>
    <row r="572" spans="1:65" s="2" customFormat="1" ht="49.15" customHeight="1">
      <c r="A572" s="32"/>
      <c r="B572" s="148"/>
      <c r="C572" s="149" t="s">
        <v>1044</v>
      </c>
      <c r="D572" s="149" t="s">
        <v>131</v>
      </c>
      <c r="E572" s="150" t="s">
        <v>1045</v>
      </c>
      <c r="F572" s="151" t="s">
        <v>1046</v>
      </c>
      <c r="G572" s="152" t="s">
        <v>223</v>
      </c>
      <c r="H572" s="153">
        <v>1</v>
      </c>
      <c r="I572" s="154"/>
      <c r="J572" s="155">
        <f t="shared" si="10"/>
        <v>0</v>
      </c>
      <c r="K572" s="151" t="s">
        <v>1</v>
      </c>
      <c r="L572" s="33"/>
      <c r="M572" s="156" t="s">
        <v>1</v>
      </c>
      <c r="N572" s="157" t="s">
        <v>42</v>
      </c>
      <c r="O572" s="58"/>
      <c r="P572" s="158">
        <f t="shared" si="11"/>
        <v>0</v>
      </c>
      <c r="Q572" s="158">
        <v>0</v>
      </c>
      <c r="R572" s="158">
        <f t="shared" si="12"/>
        <v>0</v>
      </c>
      <c r="S572" s="158">
        <v>0</v>
      </c>
      <c r="T572" s="159">
        <f t="shared" si="13"/>
        <v>0</v>
      </c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R572" s="160" t="s">
        <v>280</v>
      </c>
      <c r="AT572" s="160" t="s">
        <v>131</v>
      </c>
      <c r="AU572" s="160" t="s">
        <v>87</v>
      </c>
      <c r="AY572" s="17" t="s">
        <v>128</v>
      </c>
      <c r="BE572" s="161">
        <f t="shared" si="14"/>
        <v>0</v>
      </c>
      <c r="BF572" s="161">
        <f t="shared" si="15"/>
        <v>0</v>
      </c>
      <c r="BG572" s="161">
        <f t="shared" si="16"/>
        <v>0</v>
      </c>
      <c r="BH572" s="161">
        <f t="shared" si="17"/>
        <v>0</v>
      </c>
      <c r="BI572" s="161">
        <f t="shared" si="18"/>
        <v>0</v>
      </c>
      <c r="BJ572" s="17" t="s">
        <v>85</v>
      </c>
      <c r="BK572" s="161">
        <f t="shared" si="19"/>
        <v>0</v>
      </c>
      <c r="BL572" s="17" t="s">
        <v>280</v>
      </c>
      <c r="BM572" s="160" t="s">
        <v>1047</v>
      </c>
    </row>
    <row r="573" spans="1:65" s="2" customFormat="1" ht="49.15" customHeight="1">
      <c r="A573" s="32"/>
      <c r="B573" s="148"/>
      <c r="C573" s="149" t="s">
        <v>1048</v>
      </c>
      <c r="D573" s="149" t="s">
        <v>131</v>
      </c>
      <c r="E573" s="150" t="s">
        <v>1049</v>
      </c>
      <c r="F573" s="151" t="s">
        <v>1050</v>
      </c>
      <c r="G573" s="152" t="s">
        <v>223</v>
      </c>
      <c r="H573" s="153">
        <v>1</v>
      </c>
      <c r="I573" s="154"/>
      <c r="J573" s="155">
        <f t="shared" si="10"/>
        <v>0</v>
      </c>
      <c r="K573" s="151" t="s">
        <v>1</v>
      </c>
      <c r="L573" s="33"/>
      <c r="M573" s="156" t="s">
        <v>1</v>
      </c>
      <c r="N573" s="157" t="s">
        <v>42</v>
      </c>
      <c r="O573" s="58"/>
      <c r="P573" s="158">
        <f t="shared" si="11"/>
        <v>0</v>
      </c>
      <c r="Q573" s="158">
        <v>3.5999999999999997E-2</v>
      </c>
      <c r="R573" s="158">
        <f t="shared" si="12"/>
        <v>3.5999999999999997E-2</v>
      </c>
      <c r="S573" s="158">
        <v>0</v>
      </c>
      <c r="T573" s="159">
        <f t="shared" si="13"/>
        <v>0</v>
      </c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  <c r="AE573" s="32"/>
      <c r="AR573" s="160" t="s">
        <v>280</v>
      </c>
      <c r="AT573" s="160" t="s">
        <v>131</v>
      </c>
      <c r="AU573" s="160" t="s">
        <v>87</v>
      </c>
      <c r="AY573" s="17" t="s">
        <v>128</v>
      </c>
      <c r="BE573" s="161">
        <f t="shared" si="14"/>
        <v>0</v>
      </c>
      <c r="BF573" s="161">
        <f t="shared" si="15"/>
        <v>0</v>
      </c>
      <c r="BG573" s="161">
        <f t="shared" si="16"/>
        <v>0</v>
      </c>
      <c r="BH573" s="161">
        <f t="shared" si="17"/>
        <v>0</v>
      </c>
      <c r="BI573" s="161">
        <f t="shared" si="18"/>
        <v>0</v>
      </c>
      <c r="BJ573" s="17" t="s">
        <v>85</v>
      </c>
      <c r="BK573" s="161">
        <f t="shared" si="19"/>
        <v>0</v>
      </c>
      <c r="BL573" s="17" t="s">
        <v>280</v>
      </c>
      <c r="BM573" s="160" t="s">
        <v>1051</v>
      </c>
    </row>
    <row r="574" spans="1:65" s="2" customFormat="1" ht="24.2" customHeight="1">
      <c r="A574" s="32"/>
      <c r="B574" s="148"/>
      <c r="C574" s="149" t="s">
        <v>1052</v>
      </c>
      <c r="D574" s="149" t="s">
        <v>131</v>
      </c>
      <c r="E574" s="150" t="s">
        <v>1053</v>
      </c>
      <c r="F574" s="151" t="s">
        <v>1054</v>
      </c>
      <c r="G574" s="152" t="s">
        <v>650</v>
      </c>
      <c r="H574" s="153">
        <v>0.32</v>
      </c>
      <c r="I574" s="154"/>
      <c r="J574" s="155">
        <f t="shared" si="10"/>
        <v>0</v>
      </c>
      <c r="K574" s="151" t="s">
        <v>135</v>
      </c>
      <c r="L574" s="33"/>
      <c r="M574" s="156" t="s">
        <v>1</v>
      </c>
      <c r="N574" s="157" t="s">
        <v>42</v>
      </c>
      <c r="O574" s="58"/>
      <c r="P574" s="158">
        <f t="shared" si="11"/>
        <v>0</v>
      </c>
      <c r="Q574" s="158">
        <v>0</v>
      </c>
      <c r="R574" s="158">
        <f t="shared" si="12"/>
        <v>0</v>
      </c>
      <c r="S574" s="158">
        <v>0</v>
      </c>
      <c r="T574" s="159">
        <f t="shared" si="13"/>
        <v>0</v>
      </c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R574" s="160" t="s">
        <v>280</v>
      </c>
      <c r="AT574" s="160" t="s">
        <v>131</v>
      </c>
      <c r="AU574" s="160" t="s">
        <v>87</v>
      </c>
      <c r="AY574" s="17" t="s">
        <v>128</v>
      </c>
      <c r="BE574" s="161">
        <f t="shared" si="14"/>
        <v>0</v>
      </c>
      <c r="BF574" s="161">
        <f t="shared" si="15"/>
        <v>0</v>
      </c>
      <c r="BG574" s="161">
        <f t="shared" si="16"/>
        <v>0</v>
      </c>
      <c r="BH574" s="161">
        <f t="shared" si="17"/>
        <v>0</v>
      </c>
      <c r="BI574" s="161">
        <f t="shared" si="18"/>
        <v>0</v>
      </c>
      <c r="BJ574" s="17" t="s">
        <v>85</v>
      </c>
      <c r="BK574" s="161">
        <f t="shared" si="19"/>
        <v>0</v>
      </c>
      <c r="BL574" s="17" t="s">
        <v>280</v>
      </c>
      <c r="BM574" s="160" t="s">
        <v>1055</v>
      </c>
    </row>
    <row r="575" spans="1:65" s="2" customFormat="1" ht="24.2" customHeight="1">
      <c r="A575" s="32"/>
      <c r="B575" s="148"/>
      <c r="C575" s="149" t="s">
        <v>1056</v>
      </c>
      <c r="D575" s="149" t="s">
        <v>131</v>
      </c>
      <c r="E575" s="150" t="s">
        <v>1057</v>
      </c>
      <c r="F575" s="151" t="s">
        <v>1058</v>
      </c>
      <c r="G575" s="152" t="s">
        <v>650</v>
      </c>
      <c r="H575" s="153">
        <v>0.32</v>
      </c>
      <c r="I575" s="154"/>
      <c r="J575" s="155">
        <f t="shared" si="10"/>
        <v>0</v>
      </c>
      <c r="K575" s="151" t="s">
        <v>1</v>
      </c>
      <c r="L575" s="33"/>
      <c r="M575" s="156" t="s">
        <v>1</v>
      </c>
      <c r="N575" s="157" t="s">
        <v>42</v>
      </c>
      <c r="O575" s="58"/>
      <c r="P575" s="158">
        <f t="shared" si="11"/>
        <v>0</v>
      </c>
      <c r="Q575" s="158">
        <v>0</v>
      </c>
      <c r="R575" s="158">
        <f t="shared" si="12"/>
        <v>0</v>
      </c>
      <c r="S575" s="158">
        <v>0</v>
      </c>
      <c r="T575" s="159">
        <f t="shared" si="13"/>
        <v>0</v>
      </c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R575" s="160" t="s">
        <v>280</v>
      </c>
      <c r="AT575" s="160" t="s">
        <v>131</v>
      </c>
      <c r="AU575" s="160" t="s">
        <v>87</v>
      </c>
      <c r="AY575" s="17" t="s">
        <v>128</v>
      </c>
      <c r="BE575" s="161">
        <f t="shared" si="14"/>
        <v>0</v>
      </c>
      <c r="BF575" s="161">
        <f t="shared" si="15"/>
        <v>0</v>
      </c>
      <c r="BG575" s="161">
        <f t="shared" si="16"/>
        <v>0</v>
      </c>
      <c r="BH575" s="161">
        <f t="shared" si="17"/>
        <v>0</v>
      </c>
      <c r="BI575" s="161">
        <f t="shared" si="18"/>
        <v>0</v>
      </c>
      <c r="BJ575" s="17" t="s">
        <v>85</v>
      </c>
      <c r="BK575" s="161">
        <f t="shared" si="19"/>
        <v>0</v>
      </c>
      <c r="BL575" s="17" t="s">
        <v>280</v>
      </c>
      <c r="BM575" s="160" t="s">
        <v>1059</v>
      </c>
    </row>
    <row r="576" spans="1:65" s="12" customFormat="1" ht="22.9" customHeight="1">
      <c r="B576" s="135"/>
      <c r="D576" s="136" t="s">
        <v>76</v>
      </c>
      <c r="E576" s="146" t="s">
        <v>1060</v>
      </c>
      <c r="F576" s="146" t="s">
        <v>1061</v>
      </c>
      <c r="I576" s="138"/>
      <c r="J576" s="147">
        <f>BK576</f>
        <v>0</v>
      </c>
      <c r="L576" s="135"/>
      <c r="M576" s="140"/>
      <c r="N576" s="141"/>
      <c r="O576" s="141"/>
      <c r="P576" s="142">
        <f>SUM(P577:P583)</f>
        <v>0</v>
      </c>
      <c r="Q576" s="141"/>
      <c r="R576" s="142">
        <f>SUM(R577:R583)</f>
        <v>2.4299999999999999E-3</v>
      </c>
      <c r="S576" s="141"/>
      <c r="T576" s="143">
        <f>SUM(T577:T583)</f>
        <v>0.99</v>
      </c>
      <c r="AR576" s="136" t="s">
        <v>87</v>
      </c>
      <c r="AT576" s="144" t="s">
        <v>76</v>
      </c>
      <c r="AU576" s="144" t="s">
        <v>85</v>
      </c>
      <c r="AY576" s="136" t="s">
        <v>128</v>
      </c>
      <c r="BK576" s="145">
        <f>SUM(BK577:BK583)</f>
        <v>0</v>
      </c>
    </row>
    <row r="577" spans="1:65" s="2" customFormat="1" ht="33" customHeight="1">
      <c r="A577" s="32"/>
      <c r="B577" s="148"/>
      <c r="C577" s="149" t="s">
        <v>1062</v>
      </c>
      <c r="D577" s="149" t="s">
        <v>131</v>
      </c>
      <c r="E577" s="150" t="s">
        <v>1063</v>
      </c>
      <c r="F577" s="151" t="s">
        <v>1064</v>
      </c>
      <c r="G577" s="152" t="s">
        <v>1065</v>
      </c>
      <c r="H577" s="153">
        <v>990</v>
      </c>
      <c r="I577" s="154"/>
      <c r="J577" s="155">
        <f>ROUND(I577*H577,2)</f>
        <v>0</v>
      </c>
      <c r="K577" s="151" t="s">
        <v>135</v>
      </c>
      <c r="L577" s="33"/>
      <c r="M577" s="156" t="s">
        <v>1</v>
      </c>
      <c r="N577" s="157" t="s">
        <v>42</v>
      </c>
      <c r="O577" s="58"/>
      <c r="P577" s="158">
        <f>O577*H577</f>
        <v>0</v>
      </c>
      <c r="Q577" s="158">
        <v>0</v>
      </c>
      <c r="R577" s="158">
        <f>Q577*H577</f>
        <v>0</v>
      </c>
      <c r="S577" s="158">
        <v>1E-3</v>
      </c>
      <c r="T577" s="159">
        <f>S577*H577</f>
        <v>0.99</v>
      </c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  <c r="AE577" s="32"/>
      <c r="AR577" s="160" t="s">
        <v>280</v>
      </c>
      <c r="AT577" s="160" t="s">
        <v>131</v>
      </c>
      <c r="AU577" s="160" t="s">
        <v>87</v>
      </c>
      <c r="AY577" s="17" t="s">
        <v>128</v>
      </c>
      <c r="BE577" s="161">
        <f>IF(N577="základní",J577,0)</f>
        <v>0</v>
      </c>
      <c r="BF577" s="161">
        <f>IF(N577="snížená",J577,0)</f>
        <v>0</v>
      </c>
      <c r="BG577" s="161">
        <f>IF(N577="zákl. přenesená",J577,0)</f>
        <v>0</v>
      </c>
      <c r="BH577" s="161">
        <f>IF(N577="sníž. přenesená",J577,0)</f>
        <v>0</v>
      </c>
      <c r="BI577" s="161">
        <f>IF(N577="nulová",J577,0)</f>
        <v>0</v>
      </c>
      <c r="BJ577" s="17" t="s">
        <v>85</v>
      </c>
      <c r="BK577" s="161">
        <f>ROUND(I577*H577,2)</f>
        <v>0</v>
      </c>
      <c r="BL577" s="17" t="s">
        <v>280</v>
      </c>
      <c r="BM577" s="160" t="s">
        <v>1066</v>
      </c>
    </row>
    <row r="578" spans="1:65" s="13" customFormat="1" ht="11.25">
      <c r="B578" s="171"/>
      <c r="D578" s="162" t="s">
        <v>213</v>
      </c>
      <c r="E578" s="172" t="s">
        <v>1</v>
      </c>
      <c r="F578" s="173" t="s">
        <v>1067</v>
      </c>
      <c r="H578" s="174">
        <v>990</v>
      </c>
      <c r="I578" s="175"/>
      <c r="L578" s="171"/>
      <c r="M578" s="176"/>
      <c r="N578" s="177"/>
      <c r="O578" s="177"/>
      <c r="P578" s="177"/>
      <c r="Q578" s="177"/>
      <c r="R578" s="177"/>
      <c r="S578" s="177"/>
      <c r="T578" s="178"/>
      <c r="AT578" s="172" t="s">
        <v>213</v>
      </c>
      <c r="AU578" s="172" t="s">
        <v>87</v>
      </c>
      <c r="AV578" s="13" t="s">
        <v>87</v>
      </c>
      <c r="AW578" s="13" t="s">
        <v>32</v>
      </c>
      <c r="AX578" s="13" t="s">
        <v>85</v>
      </c>
      <c r="AY578" s="172" t="s">
        <v>128</v>
      </c>
    </row>
    <row r="579" spans="1:65" s="2" customFormat="1" ht="24.2" customHeight="1">
      <c r="A579" s="32"/>
      <c r="B579" s="148"/>
      <c r="C579" s="149" t="s">
        <v>1068</v>
      </c>
      <c r="D579" s="149" t="s">
        <v>131</v>
      </c>
      <c r="E579" s="150" t="s">
        <v>1069</v>
      </c>
      <c r="F579" s="151" t="s">
        <v>1070</v>
      </c>
      <c r="G579" s="152" t="s">
        <v>217</v>
      </c>
      <c r="H579" s="153">
        <v>1</v>
      </c>
      <c r="I579" s="154"/>
      <c r="J579" s="155">
        <f>ROUND(I579*H579,2)</f>
        <v>0</v>
      </c>
      <c r="K579" s="151" t="s">
        <v>135</v>
      </c>
      <c r="L579" s="33"/>
      <c r="M579" s="156" t="s">
        <v>1</v>
      </c>
      <c r="N579" s="157" t="s">
        <v>42</v>
      </c>
      <c r="O579" s="58"/>
      <c r="P579" s="158">
        <f>O579*H579</f>
        <v>0</v>
      </c>
      <c r="Q579" s="158">
        <v>1.2999999999999999E-4</v>
      </c>
      <c r="R579" s="158">
        <f>Q579*H579</f>
        <v>1.2999999999999999E-4</v>
      </c>
      <c r="S579" s="158">
        <v>0</v>
      </c>
      <c r="T579" s="159">
        <f>S579*H579</f>
        <v>0</v>
      </c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R579" s="160" t="s">
        <v>280</v>
      </c>
      <c r="AT579" s="160" t="s">
        <v>131</v>
      </c>
      <c r="AU579" s="160" t="s">
        <v>87</v>
      </c>
      <c r="AY579" s="17" t="s">
        <v>128</v>
      </c>
      <c r="BE579" s="161">
        <f>IF(N579="základní",J579,0)</f>
        <v>0</v>
      </c>
      <c r="BF579" s="161">
        <f>IF(N579="snížená",J579,0)</f>
        <v>0</v>
      </c>
      <c r="BG579" s="161">
        <f>IF(N579="zákl. přenesená",J579,0)</f>
        <v>0</v>
      </c>
      <c r="BH579" s="161">
        <f>IF(N579="sníž. přenesená",J579,0)</f>
        <v>0</v>
      </c>
      <c r="BI579" s="161">
        <f>IF(N579="nulová",J579,0)</f>
        <v>0</v>
      </c>
      <c r="BJ579" s="17" t="s">
        <v>85</v>
      </c>
      <c r="BK579" s="161">
        <f>ROUND(I579*H579,2)</f>
        <v>0</v>
      </c>
      <c r="BL579" s="17" t="s">
        <v>280</v>
      </c>
      <c r="BM579" s="160" t="s">
        <v>1071</v>
      </c>
    </row>
    <row r="580" spans="1:65" s="13" customFormat="1" ht="11.25">
      <c r="B580" s="171"/>
      <c r="D580" s="162" t="s">
        <v>213</v>
      </c>
      <c r="E580" s="172" t="s">
        <v>1</v>
      </c>
      <c r="F580" s="173" t="s">
        <v>1072</v>
      </c>
      <c r="H580" s="174">
        <v>1</v>
      </c>
      <c r="I580" s="175"/>
      <c r="L580" s="171"/>
      <c r="M580" s="176"/>
      <c r="N580" s="177"/>
      <c r="O580" s="177"/>
      <c r="P580" s="177"/>
      <c r="Q580" s="177"/>
      <c r="R580" s="177"/>
      <c r="S580" s="177"/>
      <c r="T580" s="178"/>
      <c r="AT580" s="172" t="s">
        <v>213</v>
      </c>
      <c r="AU580" s="172" t="s">
        <v>87</v>
      </c>
      <c r="AV580" s="13" t="s">
        <v>87</v>
      </c>
      <c r="AW580" s="13" t="s">
        <v>32</v>
      </c>
      <c r="AX580" s="13" t="s">
        <v>85</v>
      </c>
      <c r="AY580" s="172" t="s">
        <v>128</v>
      </c>
    </row>
    <row r="581" spans="1:65" s="2" customFormat="1" ht="16.5" customHeight="1">
      <c r="A581" s="32"/>
      <c r="B581" s="148"/>
      <c r="C581" s="187" t="s">
        <v>1073</v>
      </c>
      <c r="D581" s="187" t="s">
        <v>225</v>
      </c>
      <c r="E581" s="188" t="s">
        <v>1074</v>
      </c>
      <c r="F581" s="189" t="s">
        <v>1075</v>
      </c>
      <c r="G581" s="190" t="s">
        <v>223</v>
      </c>
      <c r="H581" s="191">
        <v>1</v>
      </c>
      <c r="I581" s="192"/>
      <c r="J581" s="193">
        <f>ROUND(I581*H581,2)</f>
        <v>0</v>
      </c>
      <c r="K581" s="189" t="s">
        <v>1</v>
      </c>
      <c r="L581" s="194"/>
      <c r="M581" s="195" t="s">
        <v>1</v>
      </c>
      <c r="N581" s="196" t="s">
        <v>42</v>
      </c>
      <c r="O581" s="58"/>
      <c r="P581" s="158">
        <f>O581*H581</f>
        <v>0</v>
      </c>
      <c r="Q581" s="158">
        <v>2.3E-3</v>
      </c>
      <c r="R581" s="158">
        <f>Q581*H581</f>
        <v>2.3E-3</v>
      </c>
      <c r="S581" s="158">
        <v>0</v>
      </c>
      <c r="T581" s="159">
        <f>S581*H581</f>
        <v>0</v>
      </c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  <c r="AE581" s="32"/>
      <c r="AR581" s="160" t="s">
        <v>361</v>
      </c>
      <c r="AT581" s="160" t="s">
        <v>225</v>
      </c>
      <c r="AU581" s="160" t="s">
        <v>87</v>
      </c>
      <c r="AY581" s="17" t="s">
        <v>128</v>
      </c>
      <c r="BE581" s="161">
        <f>IF(N581="základní",J581,0)</f>
        <v>0</v>
      </c>
      <c r="BF581" s="161">
        <f>IF(N581="snížená",J581,0)</f>
        <v>0</v>
      </c>
      <c r="BG581" s="161">
        <f>IF(N581="zákl. přenesená",J581,0)</f>
        <v>0</v>
      </c>
      <c r="BH581" s="161">
        <f>IF(N581="sníž. přenesená",J581,0)</f>
        <v>0</v>
      </c>
      <c r="BI581" s="161">
        <f>IF(N581="nulová",J581,0)</f>
        <v>0</v>
      </c>
      <c r="BJ581" s="17" t="s">
        <v>85</v>
      </c>
      <c r="BK581" s="161">
        <f>ROUND(I581*H581,2)</f>
        <v>0</v>
      </c>
      <c r="BL581" s="17" t="s">
        <v>280</v>
      </c>
      <c r="BM581" s="160" t="s">
        <v>1076</v>
      </c>
    </row>
    <row r="582" spans="1:65" s="2" customFormat="1" ht="24.2" customHeight="1">
      <c r="A582" s="32"/>
      <c r="B582" s="148"/>
      <c r="C582" s="149" t="s">
        <v>1077</v>
      </c>
      <c r="D582" s="149" t="s">
        <v>131</v>
      </c>
      <c r="E582" s="150" t="s">
        <v>1078</v>
      </c>
      <c r="F582" s="151" t="s">
        <v>1079</v>
      </c>
      <c r="G582" s="152" t="s">
        <v>650</v>
      </c>
      <c r="H582" s="153">
        <v>2E-3</v>
      </c>
      <c r="I582" s="154"/>
      <c r="J582" s="155">
        <f>ROUND(I582*H582,2)</f>
        <v>0</v>
      </c>
      <c r="K582" s="151" t="s">
        <v>135</v>
      </c>
      <c r="L582" s="33"/>
      <c r="M582" s="156" t="s">
        <v>1</v>
      </c>
      <c r="N582" s="157" t="s">
        <v>42</v>
      </c>
      <c r="O582" s="58"/>
      <c r="P582" s="158">
        <f>O582*H582</f>
        <v>0</v>
      </c>
      <c r="Q582" s="158">
        <v>0</v>
      </c>
      <c r="R582" s="158">
        <f>Q582*H582</f>
        <v>0</v>
      </c>
      <c r="S582" s="158">
        <v>0</v>
      </c>
      <c r="T582" s="159">
        <f>S582*H582</f>
        <v>0</v>
      </c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  <c r="AE582" s="32"/>
      <c r="AR582" s="160" t="s">
        <v>280</v>
      </c>
      <c r="AT582" s="160" t="s">
        <v>131</v>
      </c>
      <c r="AU582" s="160" t="s">
        <v>87</v>
      </c>
      <c r="AY582" s="17" t="s">
        <v>128</v>
      </c>
      <c r="BE582" s="161">
        <f>IF(N582="základní",J582,0)</f>
        <v>0</v>
      </c>
      <c r="BF582" s="161">
        <f>IF(N582="snížená",J582,0)</f>
        <v>0</v>
      </c>
      <c r="BG582" s="161">
        <f>IF(N582="zákl. přenesená",J582,0)</f>
        <v>0</v>
      </c>
      <c r="BH582" s="161">
        <f>IF(N582="sníž. přenesená",J582,0)</f>
        <v>0</v>
      </c>
      <c r="BI582" s="161">
        <f>IF(N582="nulová",J582,0)</f>
        <v>0</v>
      </c>
      <c r="BJ582" s="17" t="s">
        <v>85</v>
      </c>
      <c r="BK582" s="161">
        <f>ROUND(I582*H582,2)</f>
        <v>0</v>
      </c>
      <c r="BL582" s="17" t="s">
        <v>280</v>
      </c>
      <c r="BM582" s="160" t="s">
        <v>1080</v>
      </c>
    </row>
    <row r="583" spans="1:65" s="2" customFormat="1" ht="24.2" customHeight="1">
      <c r="A583" s="32"/>
      <c r="B583" s="148"/>
      <c r="C583" s="149" t="s">
        <v>1081</v>
      </c>
      <c r="D583" s="149" t="s">
        <v>131</v>
      </c>
      <c r="E583" s="150" t="s">
        <v>1082</v>
      </c>
      <c r="F583" s="151" t="s">
        <v>1083</v>
      </c>
      <c r="G583" s="152" t="s">
        <v>650</v>
      </c>
      <c r="H583" s="153">
        <v>2E-3</v>
      </c>
      <c r="I583" s="154"/>
      <c r="J583" s="155">
        <f>ROUND(I583*H583,2)</f>
        <v>0</v>
      </c>
      <c r="K583" s="151" t="s">
        <v>1</v>
      </c>
      <c r="L583" s="33"/>
      <c r="M583" s="156" t="s">
        <v>1</v>
      </c>
      <c r="N583" s="157" t="s">
        <v>42</v>
      </c>
      <c r="O583" s="58"/>
      <c r="P583" s="158">
        <f>O583*H583</f>
        <v>0</v>
      </c>
      <c r="Q583" s="158">
        <v>0</v>
      </c>
      <c r="R583" s="158">
        <f>Q583*H583</f>
        <v>0</v>
      </c>
      <c r="S583" s="158">
        <v>0</v>
      </c>
      <c r="T583" s="159">
        <f>S583*H583</f>
        <v>0</v>
      </c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R583" s="160" t="s">
        <v>280</v>
      </c>
      <c r="AT583" s="160" t="s">
        <v>131</v>
      </c>
      <c r="AU583" s="160" t="s">
        <v>87</v>
      </c>
      <c r="AY583" s="17" t="s">
        <v>128</v>
      </c>
      <c r="BE583" s="161">
        <f>IF(N583="základní",J583,0)</f>
        <v>0</v>
      </c>
      <c r="BF583" s="161">
        <f>IF(N583="snížená",J583,0)</f>
        <v>0</v>
      </c>
      <c r="BG583" s="161">
        <f>IF(N583="zákl. přenesená",J583,0)</f>
        <v>0</v>
      </c>
      <c r="BH583" s="161">
        <f>IF(N583="sníž. přenesená",J583,0)</f>
        <v>0</v>
      </c>
      <c r="BI583" s="161">
        <f>IF(N583="nulová",J583,0)</f>
        <v>0</v>
      </c>
      <c r="BJ583" s="17" t="s">
        <v>85</v>
      </c>
      <c r="BK583" s="161">
        <f>ROUND(I583*H583,2)</f>
        <v>0</v>
      </c>
      <c r="BL583" s="17" t="s">
        <v>280</v>
      </c>
      <c r="BM583" s="160" t="s">
        <v>1084</v>
      </c>
    </row>
    <row r="584" spans="1:65" s="12" customFormat="1" ht="22.9" customHeight="1">
      <c r="B584" s="135"/>
      <c r="D584" s="136" t="s">
        <v>76</v>
      </c>
      <c r="E584" s="146" t="s">
        <v>1085</v>
      </c>
      <c r="F584" s="146" t="s">
        <v>1086</v>
      </c>
      <c r="I584" s="138"/>
      <c r="J584" s="147">
        <f>BK584</f>
        <v>0</v>
      </c>
      <c r="L584" s="135"/>
      <c r="M584" s="140"/>
      <c r="N584" s="141"/>
      <c r="O584" s="141"/>
      <c r="P584" s="142">
        <f>SUM(P585:P610)</f>
        <v>0</v>
      </c>
      <c r="Q584" s="141"/>
      <c r="R584" s="142">
        <f>SUM(R585:R610)</f>
        <v>0</v>
      </c>
      <c r="S584" s="141"/>
      <c r="T584" s="143">
        <f>SUM(T585:T610)</f>
        <v>0</v>
      </c>
      <c r="AR584" s="136" t="s">
        <v>87</v>
      </c>
      <c r="AT584" s="144" t="s">
        <v>76</v>
      </c>
      <c r="AU584" s="144" t="s">
        <v>85</v>
      </c>
      <c r="AY584" s="136" t="s">
        <v>128</v>
      </c>
      <c r="BK584" s="145">
        <f>SUM(BK585:BK610)</f>
        <v>0</v>
      </c>
    </row>
    <row r="585" spans="1:65" s="2" customFormat="1" ht="55.5" customHeight="1">
      <c r="A585" s="32"/>
      <c r="B585" s="148"/>
      <c r="C585" s="149" t="s">
        <v>1087</v>
      </c>
      <c r="D585" s="149" t="s">
        <v>131</v>
      </c>
      <c r="E585" s="150" t="s">
        <v>1088</v>
      </c>
      <c r="F585" s="151" t="s">
        <v>1089</v>
      </c>
      <c r="G585" s="152" t="s">
        <v>223</v>
      </c>
      <c r="H585" s="153">
        <v>4</v>
      </c>
      <c r="I585" s="154"/>
      <c r="J585" s="155">
        <f>ROUND(I585*H585,2)</f>
        <v>0</v>
      </c>
      <c r="K585" s="151" t="s">
        <v>1</v>
      </c>
      <c r="L585" s="33"/>
      <c r="M585" s="156" t="s">
        <v>1</v>
      </c>
      <c r="N585" s="157" t="s">
        <v>42</v>
      </c>
      <c r="O585" s="58"/>
      <c r="P585" s="158">
        <f>O585*H585</f>
        <v>0</v>
      </c>
      <c r="Q585" s="158">
        <v>0</v>
      </c>
      <c r="R585" s="158">
        <f>Q585*H585</f>
        <v>0</v>
      </c>
      <c r="S585" s="158">
        <v>0</v>
      </c>
      <c r="T585" s="159">
        <f>S585*H585</f>
        <v>0</v>
      </c>
      <c r="U585" s="32"/>
      <c r="V585" s="32"/>
      <c r="W585" s="32"/>
      <c r="X585" s="32"/>
      <c r="Y585" s="32"/>
      <c r="Z585" s="32"/>
      <c r="AA585" s="32"/>
      <c r="AB585" s="32"/>
      <c r="AC585" s="32"/>
      <c r="AD585" s="32"/>
      <c r="AE585" s="32"/>
      <c r="AR585" s="160" t="s">
        <v>280</v>
      </c>
      <c r="AT585" s="160" t="s">
        <v>131</v>
      </c>
      <c r="AU585" s="160" t="s">
        <v>87</v>
      </c>
      <c r="AY585" s="17" t="s">
        <v>128</v>
      </c>
      <c r="BE585" s="161">
        <f>IF(N585="základní",J585,0)</f>
        <v>0</v>
      </c>
      <c r="BF585" s="161">
        <f>IF(N585="snížená",J585,0)</f>
        <v>0</v>
      </c>
      <c r="BG585" s="161">
        <f>IF(N585="zákl. přenesená",J585,0)</f>
        <v>0</v>
      </c>
      <c r="BH585" s="161">
        <f>IF(N585="sníž. přenesená",J585,0)</f>
        <v>0</v>
      </c>
      <c r="BI585" s="161">
        <f>IF(N585="nulová",J585,0)</f>
        <v>0</v>
      </c>
      <c r="BJ585" s="17" t="s">
        <v>85</v>
      </c>
      <c r="BK585" s="161">
        <f>ROUND(I585*H585,2)</f>
        <v>0</v>
      </c>
      <c r="BL585" s="17" t="s">
        <v>280</v>
      </c>
      <c r="BM585" s="160" t="s">
        <v>1090</v>
      </c>
    </row>
    <row r="586" spans="1:65" s="2" customFormat="1" ht="68.25">
      <c r="A586" s="32"/>
      <c r="B586" s="33"/>
      <c r="C586" s="32"/>
      <c r="D586" s="162" t="s">
        <v>147</v>
      </c>
      <c r="E586" s="32"/>
      <c r="F586" s="163" t="s">
        <v>1091</v>
      </c>
      <c r="G586" s="32"/>
      <c r="H586" s="32"/>
      <c r="I586" s="164"/>
      <c r="J586" s="32"/>
      <c r="K586" s="32"/>
      <c r="L586" s="33"/>
      <c r="M586" s="165"/>
      <c r="N586" s="166"/>
      <c r="O586" s="58"/>
      <c r="P586" s="58"/>
      <c r="Q586" s="58"/>
      <c r="R586" s="58"/>
      <c r="S586" s="58"/>
      <c r="T586" s="59"/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  <c r="AE586" s="32"/>
      <c r="AT586" s="17" t="s">
        <v>147</v>
      </c>
      <c r="AU586" s="17" t="s">
        <v>87</v>
      </c>
    </row>
    <row r="587" spans="1:65" s="13" customFormat="1" ht="11.25">
      <c r="B587" s="171"/>
      <c r="D587" s="162" t="s">
        <v>213</v>
      </c>
      <c r="E587" s="172" t="s">
        <v>1</v>
      </c>
      <c r="F587" s="173" t="s">
        <v>1092</v>
      </c>
      <c r="H587" s="174">
        <v>4</v>
      </c>
      <c r="I587" s="175"/>
      <c r="L587" s="171"/>
      <c r="M587" s="176"/>
      <c r="N587" s="177"/>
      <c r="O587" s="177"/>
      <c r="P587" s="177"/>
      <c r="Q587" s="177"/>
      <c r="R587" s="177"/>
      <c r="S587" s="177"/>
      <c r="T587" s="178"/>
      <c r="AT587" s="172" t="s">
        <v>213</v>
      </c>
      <c r="AU587" s="172" t="s">
        <v>87</v>
      </c>
      <c r="AV587" s="13" t="s">
        <v>87</v>
      </c>
      <c r="AW587" s="13" t="s">
        <v>32</v>
      </c>
      <c r="AX587" s="13" t="s">
        <v>85</v>
      </c>
      <c r="AY587" s="172" t="s">
        <v>128</v>
      </c>
    </row>
    <row r="588" spans="1:65" s="2" customFormat="1" ht="55.5" customHeight="1">
      <c r="A588" s="32"/>
      <c r="B588" s="148"/>
      <c r="C588" s="149" t="s">
        <v>1093</v>
      </c>
      <c r="D588" s="149" t="s">
        <v>131</v>
      </c>
      <c r="E588" s="150" t="s">
        <v>1094</v>
      </c>
      <c r="F588" s="151" t="s">
        <v>1095</v>
      </c>
      <c r="G588" s="152" t="s">
        <v>223</v>
      </c>
      <c r="H588" s="153">
        <v>1</v>
      </c>
      <c r="I588" s="154"/>
      <c r="J588" s="155">
        <f>ROUND(I588*H588,2)</f>
        <v>0</v>
      </c>
      <c r="K588" s="151" t="s">
        <v>1</v>
      </c>
      <c r="L588" s="33"/>
      <c r="M588" s="156" t="s">
        <v>1</v>
      </c>
      <c r="N588" s="157" t="s">
        <v>42</v>
      </c>
      <c r="O588" s="58"/>
      <c r="P588" s="158">
        <f>O588*H588</f>
        <v>0</v>
      </c>
      <c r="Q588" s="158">
        <v>0</v>
      </c>
      <c r="R588" s="158">
        <f>Q588*H588</f>
        <v>0</v>
      </c>
      <c r="S588" s="158">
        <v>0</v>
      </c>
      <c r="T588" s="159">
        <f>S588*H588</f>
        <v>0</v>
      </c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R588" s="160" t="s">
        <v>280</v>
      </c>
      <c r="AT588" s="160" t="s">
        <v>131</v>
      </c>
      <c r="AU588" s="160" t="s">
        <v>87</v>
      </c>
      <c r="AY588" s="17" t="s">
        <v>128</v>
      </c>
      <c r="BE588" s="161">
        <f>IF(N588="základní",J588,0)</f>
        <v>0</v>
      </c>
      <c r="BF588" s="161">
        <f>IF(N588="snížená",J588,0)</f>
        <v>0</v>
      </c>
      <c r="BG588" s="161">
        <f>IF(N588="zákl. přenesená",J588,0)</f>
        <v>0</v>
      </c>
      <c r="BH588" s="161">
        <f>IF(N588="sníž. přenesená",J588,0)</f>
        <v>0</v>
      </c>
      <c r="BI588" s="161">
        <f>IF(N588="nulová",J588,0)</f>
        <v>0</v>
      </c>
      <c r="BJ588" s="17" t="s">
        <v>85</v>
      </c>
      <c r="BK588" s="161">
        <f>ROUND(I588*H588,2)</f>
        <v>0</v>
      </c>
      <c r="BL588" s="17" t="s">
        <v>280</v>
      </c>
      <c r="BM588" s="160" t="s">
        <v>1096</v>
      </c>
    </row>
    <row r="589" spans="1:65" s="13" customFormat="1" ht="11.25">
      <c r="B589" s="171"/>
      <c r="D589" s="162" t="s">
        <v>213</v>
      </c>
      <c r="E589" s="172" t="s">
        <v>1</v>
      </c>
      <c r="F589" s="173" t="s">
        <v>371</v>
      </c>
      <c r="H589" s="174">
        <v>1</v>
      </c>
      <c r="I589" s="175"/>
      <c r="L589" s="171"/>
      <c r="M589" s="176"/>
      <c r="N589" s="177"/>
      <c r="O589" s="177"/>
      <c r="P589" s="177"/>
      <c r="Q589" s="177"/>
      <c r="R589" s="177"/>
      <c r="S589" s="177"/>
      <c r="T589" s="178"/>
      <c r="AT589" s="172" t="s">
        <v>213</v>
      </c>
      <c r="AU589" s="172" t="s">
        <v>87</v>
      </c>
      <c r="AV589" s="13" t="s">
        <v>87</v>
      </c>
      <c r="AW589" s="13" t="s">
        <v>32</v>
      </c>
      <c r="AX589" s="13" t="s">
        <v>85</v>
      </c>
      <c r="AY589" s="172" t="s">
        <v>128</v>
      </c>
    </row>
    <row r="590" spans="1:65" s="2" customFormat="1" ht="37.9" customHeight="1">
      <c r="A590" s="32"/>
      <c r="B590" s="148"/>
      <c r="C590" s="149" t="s">
        <v>1097</v>
      </c>
      <c r="D590" s="149" t="s">
        <v>131</v>
      </c>
      <c r="E590" s="150" t="s">
        <v>1098</v>
      </c>
      <c r="F590" s="151" t="s">
        <v>1099</v>
      </c>
      <c r="G590" s="152" t="s">
        <v>223</v>
      </c>
      <c r="H590" s="153">
        <v>2</v>
      </c>
      <c r="I590" s="154"/>
      <c r="J590" s="155">
        <f>ROUND(I590*H590,2)</f>
        <v>0</v>
      </c>
      <c r="K590" s="151" t="s">
        <v>1</v>
      </c>
      <c r="L590" s="33"/>
      <c r="M590" s="156" t="s">
        <v>1</v>
      </c>
      <c r="N590" s="157" t="s">
        <v>42</v>
      </c>
      <c r="O590" s="58"/>
      <c r="P590" s="158">
        <f>O590*H590</f>
        <v>0</v>
      </c>
      <c r="Q590" s="158">
        <v>0</v>
      </c>
      <c r="R590" s="158">
        <f>Q590*H590</f>
        <v>0</v>
      </c>
      <c r="S590" s="158">
        <v>0</v>
      </c>
      <c r="T590" s="159">
        <f>S590*H590</f>
        <v>0</v>
      </c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R590" s="160" t="s">
        <v>280</v>
      </c>
      <c r="AT590" s="160" t="s">
        <v>131</v>
      </c>
      <c r="AU590" s="160" t="s">
        <v>87</v>
      </c>
      <c r="AY590" s="17" t="s">
        <v>128</v>
      </c>
      <c r="BE590" s="161">
        <f>IF(N590="základní",J590,0)</f>
        <v>0</v>
      </c>
      <c r="BF590" s="161">
        <f>IF(N590="snížená",J590,0)</f>
        <v>0</v>
      </c>
      <c r="BG590" s="161">
        <f>IF(N590="zákl. přenesená",J590,0)</f>
        <v>0</v>
      </c>
      <c r="BH590" s="161">
        <f>IF(N590="sníž. přenesená",J590,0)</f>
        <v>0</v>
      </c>
      <c r="BI590" s="161">
        <f>IF(N590="nulová",J590,0)</f>
        <v>0</v>
      </c>
      <c r="BJ590" s="17" t="s">
        <v>85</v>
      </c>
      <c r="BK590" s="161">
        <f>ROUND(I590*H590,2)</f>
        <v>0</v>
      </c>
      <c r="BL590" s="17" t="s">
        <v>280</v>
      </c>
      <c r="BM590" s="160" t="s">
        <v>1100</v>
      </c>
    </row>
    <row r="591" spans="1:65" s="13" customFormat="1" ht="11.25">
      <c r="B591" s="171"/>
      <c r="D591" s="162" t="s">
        <v>213</v>
      </c>
      <c r="E591" s="172" t="s">
        <v>1</v>
      </c>
      <c r="F591" s="173" t="s">
        <v>370</v>
      </c>
      <c r="H591" s="174">
        <v>1</v>
      </c>
      <c r="I591" s="175"/>
      <c r="L591" s="171"/>
      <c r="M591" s="176"/>
      <c r="N591" s="177"/>
      <c r="O591" s="177"/>
      <c r="P591" s="177"/>
      <c r="Q591" s="177"/>
      <c r="R591" s="177"/>
      <c r="S591" s="177"/>
      <c r="T591" s="178"/>
      <c r="AT591" s="172" t="s">
        <v>213</v>
      </c>
      <c r="AU591" s="172" t="s">
        <v>87</v>
      </c>
      <c r="AV591" s="13" t="s">
        <v>87</v>
      </c>
      <c r="AW591" s="13" t="s">
        <v>32</v>
      </c>
      <c r="AX591" s="13" t="s">
        <v>77</v>
      </c>
      <c r="AY591" s="172" t="s">
        <v>128</v>
      </c>
    </row>
    <row r="592" spans="1:65" s="13" customFormat="1" ht="11.25">
      <c r="B592" s="171"/>
      <c r="D592" s="162" t="s">
        <v>213</v>
      </c>
      <c r="E592" s="172" t="s">
        <v>1</v>
      </c>
      <c r="F592" s="173" t="s">
        <v>371</v>
      </c>
      <c r="H592" s="174">
        <v>1</v>
      </c>
      <c r="I592" s="175"/>
      <c r="L592" s="171"/>
      <c r="M592" s="176"/>
      <c r="N592" s="177"/>
      <c r="O592" s="177"/>
      <c r="P592" s="177"/>
      <c r="Q592" s="177"/>
      <c r="R592" s="177"/>
      <c r="S592" s="177"/>
      <c r="T592" s="178"/>
      <c r="AT592" s="172" t="s">
        <v>213</v>
      </c>
      <c r="AU592" s="172" t="s">
        <v>87</v>
      </c>
      <c r="AV592" s="13" t="s">
        <v>87</v>
      </c>
      <c r="AW592" s="13" t="s">
        <v>32</v>
      </c>
      <c r="AX592" s="13" t="s">
        <v>77</v>
      </c>
      <c r="AY592" s="172" t="s">
        <v>128</v>
      </c>
    </row>
    <row r="593" spans="1:65" s="14" customFormat="1" ht="11.25">
      <c r="B593" s="179"/>
      <c r="D593" s="162" t="s">
        <v>213</v>
      </c>
      <c r="E593" s="180" t="s">
        <v>1</v>
      </c>
      <c r="F593" s="181" t="s">
        <v>220</v>
      </c>
      <c r="H593" s="182">
        <v>2</v>
      </c>
      <c r="I593" s="183"/>
      <c r="L593" s="179"/>
      <c r="M593" s="184"/>
      <c r="N593" s="185"/>
      <c r="O593" s="185"/>
      <c r="P593" s="185"/>
      <c r="Q593" s="185"/>
      <c r="R593" s="185"/>
      <c r="S593" s="185"/>
      <c r="T593" s="186"/>
      <c r="AT593" s="180" t="s">
        <v>213</v>
      </c>
      <c r="AU593" s="180" t="s">
        <v>87</v>
      </c>
      <c r="AV593" s="14" t="s">
        <v>149</v>
      </c>
      <c r="AW593" s="14" t="s">
        <v>32</v>
      </c>
      <c r="AX593" s="14" t="s">
        <v>85</v>
      </c>
      <c r="AY593" s="180" t="s">
        <v>128</v>
      </c>
    </row>
    <row r="594" spans="1:65" s="2" customFormat="1" ht="37.9" customHeight="1">
      <c r="A594" s="32"/>
      <c r="B594" s="148"/>
      <c r="C594" s="149" t="s">
        <v>1101</v>
      </c>
      <c r="D594" s="149" t="s">
        <v>131</v>
      </c>
      <c r="E594" s="150" t="s">
        <v>1102</v>
      </c>
      <c r="F594" s="151" t="s">
        <v>1103</v>
      </c>
      <c r="G594" s="152" t="s">
        <v>223</v>
      </c>
      <c r="H594" s="153">
        <v>1</v>
      </c>
      <c r="I594" s="154"/>
      <c r="J594" s="155">
        <f>ROUND(I594*H594,2)</f>
        <v>0</v>
      </c>
      <c r="K594" s="151" t="s">
        <v>1</v>
      </c>
      <c r="L594" s="33"/>
      <c r="M594" s="156" t="s">
        <v>1</v>
      </c>
      <c r="N594" s="157" t="s">
        <v>42</v>
      </c>
      <c r="O594" s="58"/>
      <c r="P594" s="158">
        <f>O594*H594</f>
        <v>0</v>
      </c>
      <c r="Q594" s="158">
        <v>0</v>
      </c>
      <c r="R594" s="158">
        <f>Q594*H594</f>
        <v>0</v>
      </c>
      <c r="S594" s="158">
        <v>0</v>
      </c>
      <c r="T594" s="159">
        <f>S594*H594</f>
        <v>0</v>
      </c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R594" s="160" t="s">
        <v>280</v>
      </c>
      <c r="AT594" s="160" t="s">
        <v>131</v>
      </c>
      <c r="AU594" s="160" t="s">
        <v>87</v>
      </c>
      <c r="AY594" s="17" t="s">
        <v>128</v>
      </c>
      <c r="BE594" s="161">
        <f>IF(N594="základní",J594,0)</f>
        <v>0</v>
      </c>
      <c r="BF594" s="161">
        <f>IF(N594="snížená",J594,0)</f>
        <v>0</v>
      </c>
      <c r="BG594" s="161">
        <f>IF(N594="zákl. přenesená",J594,0)</f>
        <v>0</v>
      </c>
      <c r="BH594" s="161">
        <f>IF(N594="sníž. přenesená",J594,0)</f>
        <v>0</v>
      </c>
      <c r="BI594" s="161">
        <f>IF(N594="nulová",J594,0)</f>
        <v>0</v>
      </c>
      <c r="BJ594" s="17" t="s">
        <v>85</v>
      </c>
      <c r="BK594" s="161">
        <f>ROUND(I594*H594,2)</f>
        <v>0</v>
      </c>
      <c r="BL594" s="17" t="s">
        <v>280</v>
      </c>
      <c r="BM594" s="160" t="s">
        <v>1104</v>
      </c>
    </row>
    <row r="595" spans="1:65" s="13" customFormat="1" ht="11.25">
      <c r="B595" s="171"/>
      <c r="D595" s="162" t="s">
        <v>213</v>
      </c>
      <c r="E595" s="172" t="s">
        <v>1</v>
      </c>
      <c r="F595" s="173" t="s">
        <v>370</v>
      </c>
      <c r="H595" s="174">
        <v>1</v>
      </c>
      <c r="I595" s="175"/>
      <c r="L595" s="171"/>
      <c r="M595" s="176"/>
      <c r="N595" s="177"/>
      <c r="O595" s="177"/>
      <c r="P595" s="177"/>
      <c r="Q595" s="177"/>
      <c r="R595" s="177"/>
      <c r="S595" s="177"/>
      <c r="T595" s="178"/>
      <c r="AT595" s="172" t="s">
        <v>213</v>
      </c>
      <c r="AU595" s="172" t="s">
        <v>87</v>
      </c>
      <c r="AV595" s="13" t="s">
        <v>87</v>
      </c>
      <c r="AW595" s="13" t="s">
        <v>32</v>
      </c>
      <c r="AX595" s="13" t="s">
        <v>77</v>
      </c>
      <c r="AY595" s="172" t="s">
        <v>128</v>
      </c>
    </row>
    <row r="596" spans="1:65" s="14" customFormat="1" ht="11.25">
      <c r="B596" s="179"/>
      <c r="D596" s="162" t="s">
        <v>213</v>
      </c>
      <c r="E596" s="180" t="s">
        <v>1</v>
      </c>
      <c r="F596" s="181" t="s">
        <v>220</v>
      </c>
      <c r="H596" s="182">
        <v>1</v>
      </c>
      <c r="I596" s="183"/>
      <c r="L596" s="179"/>
      <c r="M596" s="184"/>
      <c r="N596" s="185"/>
      <c r="O596" s="185"/>
      <c r="P596" s="185"/>
      <c r="Q596" s="185"/>
      <c r="R596" s="185"/>
      <c r="S596" s="185"/>
      <c r="T596" s="186"/>
      <c r="AT596" s="180" t="s">
        <v>213</v>
      </c>
      <c r="AU596" s="180" t="s">
        <v>87</v>
      </c>
      <c r="AV596" s="14" t="s">
        <v>149</v>
      </c>
      <c r="AW596" s="14" t="s">
        <v>32</v>
      </c>
      <c r="AX596" s="14" t="s">
        <v>85</v>
      </c>
      <c r="AY596" s="180" t="s">
        <v>128</v>
      </c>
    </row>
    <row r="597" spans="1:65" s="2" customFormat="1" ht="44.25" customHeight="1">
      <c r="A597" s="32"/>
      <c r="B597" s="148"/>
      <c r="C597" s="149" t="s">
        <v>1105</v>
      </c>
      <c r="D597" s="149" t="s">
        <v>131</v>
      </c>
      <c r="E597" s="150" t="s">
        <v>1106</v>
      </c>
      <c r="F597" s="151" t="s">
        <v>1107</v>
      </c>
      <c r="G597" s="152" t="s">
        <v>223</v>
      </c>
      <c r="H597" s="153">
        <v>1</v>
      </c>
      <c r="I597" s="154"/>
      <c r="J597" s="155">
        <f>ROUND(I597*H597,2)</f>
        <v>0</v>
      </c>
      <c r="K597" s="151" t="s">
        <v>1</v>
      </c>
      <c r="L597" s="33"/>
      <c r="M597" s="156" t="s">
        <v>1</v>
      </c>
      <c r="N597" s="157" t="s">
        <v>42</v>
      </c>
      <c r="O597" s="58"/>
      <c r="P597" s="158">
        <f>O597*H597</f>
        <v>0</v>
      </c>
      <c r="Q597" s="158">
        <v>0</v>
      </c>
      <c r="R597" s="158">
        <f>Q597*H597</f>
        <v>0</v>
      </c>
      <c r="S597" s="158">
        <v>0</v>
      </c>
      <c r="T597" s="159">
        <f>S597*H597</f>
        <v>0</v>
      </c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  <c r="AE597" s="32"/>
      <c r="AR597" s="160" t="s">
        <v>280</v>
      </c>
      <c r="AT597" s="160" t="s">
        <v>131</v>
      </c>
      <c r="AU597" s="160" t="s">
        <v>87</v>
      </c>
      <c r="AY597" s="17" t="s">
        <v>128</v>
      </c>
      <c r="BE597" s="161">
        <f>IF(N597="základní",J597,0)</f>
        <v>0</v>
      </c>
      <c r="BF597" s="161">
        <f>IF(N597="snížená",J597,0)</f>
        <v>0</v>
      </c>
      <c r="BG597" s="161">
        <f>IF(N597="zákl. přenesená",J597,0)</f>
        <v>0</v>
      </c>
      <c r="BH597" s="161">
        <f>IF(N597="sníž. přenesená",J597,0)</f>
        <v>0</v>
      </c>
      <c r="BI597" s="161">
        <f>IF(N597="nulová",J597,0)</f>
        <v>0</v>
      </c>
      <c r="BJ597" s="17" t="s">
        <v>85</v>
      </c>
      <c r="BK597" s="161">
        <f>ROUND(I597*H597,2)</f>
        <v>0</v>
      </c>
      <c r="BL597" s="17" t="s">
        <v>280</v>
      </c>
      <c r="BM597" s="160" t="s">
        <v>1108</v>
      </c>
    </row>
    <row r="598" spans="1:65" s="13" customFormat="1" ht="11.25">
      <c r="B598" s="171"/>
      <c r="D598" s="162" t="s">
        <v>213</v>
      </c>
      <c r="E598" s="172" t="s">
        <v>1</v>
      </c>
      <c r="F598" s="173" t="s">
        <v>370</v>
      </c>
      <c r="H598" s="174">
        <v>1</v>
      </c>
      <c r="I598" s="175"/>
      <c r="L598" s="171"/>
      <c r="M598" s="176"/>
      <c r="N598" s="177"/>
      <c r="O598" s="177"/>
      <c r="P598" s="177"/>
      <c r="Q598" s="177"/>
      <c r="R598" s="177"/>
      <c r="S598" s="177"/>
      <c r="T598" s="178"/>
      <c r="AT598" s="172" t="s">
        <v>213</v>
      </c>
      <c r="AU598" s="172" t="s">
        <v>87</v>
      </c>
      <c r="AV598" s="13" t="s">
        <v>87</v>
      </c>
      <c r="AW598" s="13" t="s">
        <v>32</v>
      </c>
      <c r="AX598" s="13" t="s">
        <v>77</v>
      </c>
      <c r="AY598" s="172" t="s">
        <v>128</v>
      </c>
    </row>
    <row r="599" spans="1:65" s="14" customFormat="1" ht="11.25">
      <c r="B599" s="179"/>
      <c r="D599" s="162" t="s">
        <v>213</v>
      </c>
      <c r="E599" s="180" t="s">
        <v>1</v>
      </c>
      <c r="F599" s="181" t="s">
        <v>220</v>
      </c>
      <c r="H599" s="182">
        <v>1</v>
      </c>
      <c r="I599" s="183"/>
      <c r="L599" s="179"/>
      <c r="M599" s="184"/>
      <c r="N599" s="185"/>
      <c r="O599" s="185"/>
      <c r="P599" s="185"/>
      <c r="Q599" s="185"/>
      <c r="R599" s="185"/>
      <c r="S599" s="185"/>
      <c r="T599" s="186"/>
      <c r="AT599" s="180" t="s">
        <v>213</v>
      </c>
      <c r="AU599" s="180" t="s">
        <v>87</v>
      </c>
      <c r="AV599" s="14" t="s">
        <v>149</v>
      </c>
      <c r="AW599" s="14" t="s">
        <v>32</v>
      </c>
      <c r="AX599" s="14" t="s">
        <v>85</v>
      </c>
      <c r="AY599" s="180" t="s">
        <v>128</v>
      </c>
    </row>
    <row r="600" spans="1:65" s="2" customFormat="1" ht="33" customHeight="1">
      <c r="A600" s="32"/>
      <c r="B600" s="148"/>
      <c r="C600" s="149" t="s">
        <v>1109</v>
      </c>
      <c r="D600" s="149" t="s">
        <v>131</v>
      </c>
      <c r="E600" s="150" t="s">
        <v>1110</v>
      </c>
      <c r="F600" s="151" t="s">
        <v>1111</v>
      </c>
      <c r="G600" s="152" t="s">
        <v>223</v>
      </c>
      <c r="H600" s="153">
        <v>1</v>
      </c>
      <c r="I600" s="154"/>
      <c r="J600" s="155">
        <f>ROUND(I600*H600,2)</f>
        <v>0</v>
      </c>
      <c r="K600" s="151" t="s">
        <v>1</v>
      </c>
      <c r="L600" s="33"/>
      <c r="M600" s="156" t="s">
        <v>1</v>
      </c>
      <c r="N600" s="157" t="s">
        <v>42</v>
      </c>
      <c r="O600" s="58"/>
      <c r="P600" s="158">
        <f>O600*H600</f>
        <v>0</v>
      </c>
      <c r="Q600" s="158">
        <v>0</v>
      </c>
      <c r="R600" s="158">
        <f>Q600*H600</f>
        <v>0</v>
      </c>
      <c r="S600" s="158">
        <v>0</v>
      </c>
      <c r="T600" s="159">
        <f>S600*H600</f>
        <v>0</v>
      </c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  <c r="AE600" s="32"/>
      <c r="AR600" s="160" t="s">
        <v>280</v>
      </c>
      <c r="AT600" s="160" t="s">
        <v>131</v>
      </c>
      <c r="AU600" s="160" t="s">
        <v>87</v>
      </c>
      <c r="AY600" s="17" t="s">
        <v>128</v>
      </c>
      <c r="BE600" s="161">
        <f>IF(N600="základní",J600,0)</f>
        <v>0</v>
      </c>
      <c r="BF600" s="161">
        <f>IF(N600="snížená",J600,0)</f>
        <v>0</v>
      </c>
      <c r="BG600" s="161">
        <f>IF(N600="zákl. přenesená",J600,0)</f>
        <v>0</v>
      </c>
      <c r="BH600" s="161">
        <f>IF(N600="sníž. přenesená",J600,0)</f>
        <v>0</v>
      </c>
      <c r="BI600" s="161">
        <f>IF(N600="nulová",J600,0)</f>
        <v>0</v>
      </c>
      <c r="BJ600" s="17" t="s">
        <v>85</v>
      </c>
      <c r="BK600" s="161">
        <f>ROUND(I600*H600,2)</f>
        <v>0</v>
      </c>
      <c r="BL600" s="17" t="s">
        <v>280</v>
      </c>
      <c r="BM600" s="160" t="s">
        <v>1112</v>
      </c>
    </row>
    <row r="601" spans="1:65" s="2" customFormat="1" ht="19.5">
      <c r="A601" s="32"/>
      <c r="B601" s="33"/>
      <c r="C601" s="32"/>
      <c r="D601" s="162" t="s">
        <v>147</v>
      </c>
      <c r="E601" s="32"/>
      <c r="F601" s="163" t="s">
        <v>1113</v>
      </c>
      <c r="G601" s="32"/>
      <c r="H601" s="32"/>
      <c r="I601" s="164"/>
      <c r="J601" s="32"/>
      <c r="K601" s="32"/>
      <c r="L601" s="33"/>
      <c r="M601" s="165"/>
      <c r="N601" s="166"/>
      <c r="O601" s="58"/>
      <c r="P601" s="58"/>
      <c r="Q601" s="58"/>
      <c r="R601" s="58"/>
      <c r="S601" s="58"/>
      <c r="T601" s="59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T601" s="17" t="s">
        <v>147</v>
      </c>
      <c r="AU601" s="17" t="s">
        <v>87</v>
      </c>
    </row>
    <row r="602" spans="1:65" s="2" customFormat="1" ht="33" customHeight="1">
      <c r="A602" s="32"/>
      <c r="B602" s="148"/>
      <c r="C602" s="149" t="s">
        <v>1114</v>
      </c>
      <c r="D602" s="149" t="s">
        <v>131</v>
      </c>
      <c r="E602" s="150" t="s">
        <v>1115</v>
      </c>
      <c r="F602" s="151" t="s">
        <v>1116</v>
      </c>
      <c r="G602" s="152" t="s">
        <v>223</v>
      </c>
      <c r="H602" s="153">
        <v>2</v>
      </c>
      <c r="I602" s="154"/>
      <c r="J602" s="155">
        <f>ROUND(I602*H602,2)</f>
        <v>0</v>
      </c>
      <c r="K602" s="151" t="s">
        <v>1</v>
      </c>
      <c r="L602" s="33"/>
      <c r="M602" s="156" t="s">
        <v>1</v>
      </c>
      <c r="N602" s="157" t="s">
        <v>42</v>
      </c>
      <c r="O602" s="58"/>
      <c r="P602" s="158">
        <f>O602*H602</f>
        <v>0</v>
      </c>
      <c r="Q602" s="158">
        <v>0</v>
      </c>
      <c r="R602" s="158">
        <f>Q602*H602</f>
        <v>0</v>
      </c>
      <c r="S602" s="158">
        <v>0</v>
      </c>
      <c r="T602" s="159">
        <f>S602*H602</f>
        <v>0</v>
      </c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  <c r="AE602" s="32"/>
      <c r="AR602" s="160" t="s">
        <v>280</v>
      </c>
      <c r="AT602" s="160" t="s">
        <v>131</v>
      </c>
      <c r="AU602" s="160" t="s">
        <v>87</v>
      </c>
      <c r="AY602" s="17" t="s">
        <v>128</v>
      </c>
      <c r="BE602" s="161">
        <f>IF(N602="základní",J602,0)</f>
        <v>0</v>
      </c>
      <c r="BF602" s="161">
        <f>IF(N602="snížená",J602,0)</f>
        <v>0</v>
      </c>
      <c r="BG602" s="161">
        <f>IF(N602="zákl. přenesená",J602,0)</f>
        <v>0</v>
      </c>
      <c r="BH602" s="161">
        <f>IF(N602="sníž. přenesená",J602,0)</f>
        <v>0</v>
      </c>
      <c r="BI602" s="161">
        <f>IF(N602="nulová",J602,0)</f>
        <v>0</v>
      </c>
      <c r="BJ602" s="17" t="s">
        <v>85</v>
      </c>
      <c r="BK602" s="161">
        <f>ROUND(I602*H602,2)</f>
        <v>0</v>
      </c>
      <c r="BL602" s="17" t="s">
        <v>280</v>
      </c>
      <c r="BM602" s="160" t="s">
        <v>1117</v>
      </c>
    </row>
    <row r="603" spans="1:65" s="2" customFormat="1" ht="19.5">
      <c r="A603" s="32"/>
      <c r="B603" s="33"/>
      <c r="C603" s="32"/>
      <c r="D603" s="162" t="s">
        <v>147</v>
      </c>
      <c r="E603" s="32"/>
      <c r="F603" s="163" t="s">
        <v>1113</v>
      </c>
      <c r="G603" s="32"/>
      <c r="H603" s="32"/>
      <c r="I603" s="164"/>
      <c r="J603" s="32"/>
      <c r="K603" s="32"/>
      <c r="L603" s="33"/>
      <c r="M603" s="165"/>
      <c r="N603" s="166"/>
      <c r="O603" s="58"/>
      <c r="P603" s="58"/>
      <c r="Q603" s="58"/>
      <c r="R603" s="58"/>
      <c r="S603" s="58"/>
      <c r="T603" s="59"/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T603" s="17" t="s">
        <v>147</v>
      </c>
      <c r="AU603" s="17" t="s">
        <v>87</v>
      </c>
    </row>
    <row r="604" spans="1:65" s="13" customFormat="1" ht="11.25">
      <c r="B604" s="171"/>
      <c r="D604" s="162" t="s">
        <v>213</v>
      </c>
      <c r="E604" s="172" t="s">
        <v>1</v>
      </c>
      <c r="F604" s="173" t="s">
        <v>370</v>
      </c>
      <c r="H604" s="174">
        <v>1</v>
      </c>
      <c r="I604" s="175"/>
      <c r="L604" s="171"/>
      <c r="M604" s="176"/>
      <c r="N604" s="177"/>
      <c r="O604" s="177"/>
      <c r="P604" s="177"/>
      <c r="Q604" s="177"/>
      <c r="R604" s="177"/>
      <c r="S604" s="177"/>
      <c r="T604" s="178"/>
      <c r="AT604" s="172" t="s">
        <v>213</v>
      </c>
      <c r="AU604" s="172" t="s">
        <v>87</v>
      </c>
      <c r="AV604" s="13" t="s">
        <v>87</v>
      </c>
      <c r="AW604" s="13" t="s">
        <v>32</v>
      </c>
      <c r="AX604" s="13" t="s">
        <v>77</v>
      </c>
      <c r="AY604" s="172" t="s">
        <v>128</v>
      </c>
    </row>
    <row r="605" spans="1:65" s="13" customFormat="1" ht="11.25">
      <c r="B605" s="171"/>
      <c r="D605" s="162" t="s">
        <v>213</v>
      </c>
      <c r="E605" s="172" t="s">
        <v>1</v>
      </c>
      <c r="F605" s="173" t="s">
        <v>371</v>
      </c>
      <c r="H605" s="174">
        <v>1</v>
      </c>
      <c r="I605" s="175"/>
      <c r="L605" s="171"/>
      <c r="M605" s="176"/>
      <c r="N605" s="177"/>
      <c r="O605" s="177"/>
      <c r="P605" s="177"/>
      <c r="Q605" s="177"/>
      <c r="R605" s="177"/>
      <c r="S605" s="177"/>
      <c r="T605" s="178"/>
      <c r="AT605" s="172" t="s">
        <v>213</v>
      </c>
      <c r="AU605" s="172" t="s">
        <v>87</v>
      </c>
      <c r="AV605" s="13" t="s">
        <v>87</v>
      </c>
      <c r="AW605" s="13" t="s">
        <v>32</v>
      </c>
      <c r="AX605" s="13" t="s">
        <v>77</v>
      </c>
      <c r="AY605" s="172" t="s">
        <v>128</v>
      </c>
    </row>
    <row r="606" spans="1:65" s="14" customFormat="1" ht="11.25">
      <c r="B606" s="179"/>
      <c r="D606" s="162" t="s">
        <v>213</v>
      </c>
      <c r="E606" s="180" t="s">
        <v>1</v>
      </c>
      <c r="F606" s="181" t="s">
        <v>220</v>
      </c>
      <c r="H606" s="182">
        <v>2</v>
      </c>
      <c r="I606" s="183"/>
      <c r="L606" s="179"/>
      <c r="M606" s="184"/>
      <c r="N606" s="185"/>
      <c r="O606" s="185"/>
      <c r="P606" s="185"/>
      <c r="Q606" s="185"/>
      <c r="R606" s="185"/>
      <c r="S606" s="185"/>
      <c r="T606" s="186"/>
      <c r="AT606" s="180" t="s">
        <v>213</v>
      </c>
      <c r="AU606" s="180" t="s">
        <v>87</v>
      </c>
      <c r="AV606" s="14" t="s">
        <v>149</v>
      </c>
      <c r="AW606" s="14" t="s">
        <v>32</v>
      </c>
      <c r="AX606" s="14" t="s">
        <v>85</v>
      </c>
      <c r="AY606" s="180" t="s">
        <v>128</v>
      </c>
    </row>
    <row r="607" spans="1:65" s="2" customFormat="1" ht="24.2" customHeight="1">
      <c r="A607" s="32"/>
      <c r="B607" s="148"/>
      <c r="C607" s="149" t="s">
        <v>1118</v>
      </c>
      <c r="D607" s="149" t="s">
        <v>131</v>
      </c>
      <c r="E607" s="150" t="s">
        <v>1119</v>
      </c>
      <c r="F607" s="151" t="s">
        <v>1120</v>
      </c>
      <c r="G607" s="152" t="s">
        <v>223</v>
      </c>
      <c r="H607" s="153">
        <v>2</v>
      </c>
      <c r="I607" s="154"/>
      <c r="J607" s="155">
        <f>ROUND(I607*H607,2)</f>
        <v>0</v>
      </c>
      <c r="K607" s="151" t="s">
        <v>1</v>
      </c>
      <c r="L607" s="33"/>
      <c r="M607" s="156" t="s">
        <v>1</v>
      </c>
      <c r="N607" s="157" t="s">
        <v>42</v>
      </c>
      <c r="O607" s="58"/>
      <c r="P607" s="158">
        <f>O607*H607</f>
        <v>0</v>
      </c>
      <c r="Q607" s="158">
        <v>0</v>
      </c>
      <c r="R607" s="158">
        <f>Q607*H607</f>
        <v>0</v>
      </c>
      <c r="S607" s="158">
        <v>0</v>
      </c>
      <c r="T607" s="159">
        <f>S607*H607</f>
        <v>0</v>
      </c>
      <c r="U607" s="32"/>
      <c r="V607" s="32"/>
      <c r="W607" s="32"/>
      <c r="X607" s="32"/>
      <c r="Y607" s="32"/>
      <c r="Z607" s="32"/>
      <c r="AA607" s="32"/>
      <c r="AB607" s="32"/>
      <c r="AC607" s="32"/>
      <c r="AD607" s="32"/>
      <c r="AE607" s="32"/>
      <c r="AR607" s="160" t="s">
        <v>280</v>
      </c>
      <c r="AT607" s="160" t="s">
        <v>131</v>
      </c>
      <c r="AU607" s="160" t="s">
        <v>87</v>
      </c>
      <c r="AY607" s="17" t="s">
        <v>128</v>
      </c>
      <c r="BE607" s="161">
        <f>IF(N607="základní",J607,0)</f>
        <v>0</v>
      </c>
      <c r="BF607" s="161">
        <f>IF(N607="snížená",J607,0)</f>
        <v>0</v>
      </c>
      <c r="BG607" s="161">
        <f>IF(N607="zákl. přenesená",J607,0)</f>
        <v>0</v>
      </c>
      <c r="BH607" s="161">
        <f>IF(N607="sníž. přenesená",J607,0)</f>
        <v>0</v>
      </c>
      <c r="BI607" s="161">
        <f>IF(N607="nulová",J607,0)</f>
        <v>0</v>
      </c>
      <c r="BJ607" s="17" t="s">
        <v>85</v>
      </c>
      <c r="BK607" s="161">
        <f>ROUND(I607*H607,2)</f>
        <v>0</v>
      </c>
      <c r="BL607" s="17" t="s">
        <v>280</v>
      </c>
      <c r="BM607" s="160" t="s">
        <v>1121</v>
      </c>
    </row>
    <row r="608" spans="1:65" s="2" customFormat="1" ht="19.5">
      <c r="A608" s="32"/>
      <c r="B608" s="33"/>
      <c r="C608" s="32"/>
      <c r="D608" s="162" t="s">
        <v>147</v>
      </c>
      <c r="E608" s="32"/>
      <c r="F608" s="163" t="s">
        <v>1122</v>
      </c>
      <c r="G608" s="32"/>
      <c r="H608" s="32"/>
      <c r="I608" s="164"/>
      <c r="J608" s="32"/>
      <c r="K608" s="32"/>
      <c r="L608" s="33"/>
      <c r="M608" s="165"/>
      <c r="N608" s="166"/>
      <c r="O608" s="58"/>
      <c r="P608" s="58"/>
      <c r="Q608" s="58"/>
      <c r="R608" s="58"/>
      <c r="S608" s="58"/>
      <c r="T608" s="59"/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  <c r="AE608" s="32"/>
      <c r="AT608" s="17" t="s">
        <v>147</v>
      </c>
      <c r="AU608" s="17" t="s">
        <v>87</v>
      </c>
    </row>
    <row r="609" spans="1:65" s="13" customFormat="1" ht="11.25">
      <c r="B609" s="171"/>
      <c r="D609" s="162" t="s">
        <v>213</v>
      </c>
      <c r="E609" s="172" t="s">
        <v>1</v>
      </c>
      <c r="F609" s="173" t="s">
        <v>1123</v>
      </c>
      <c r="H609" s="174">
        <v>2</v>
      </c>
      <c r="I609" s="175"/>
      <c r="L609" s="171"/>
      <c r="M609" s="176"/>
      <c r="N609" s="177"/>
      <c r="O609" s="177"/>
      <c r="P609" s="177"/>
      <c r="Q609" s="177"/>
      <c r="R609" s="177"/>
      <c r="S609" s="177"/>
      <c r="T609" s="178"/>
      <c r="AT609" s="172" t="s">
        <v>213</v>
      </c>
      <c r="AU609" s="172" t="s">
        <v>87</v>
      </c>
      <c r="AV609" s="13" t="s">
        <v>87</v>
      </c>
      <c r="AW609" s="13" t="s">
        <v>32</v>
      </c>
      <c r="AX609" s="13" t="s">
        <v>77</v>
      </c>
      <c r="AY609" s="172" t="s">
        <v>128</v>
      </c>
    </row>
    <row r="610" spans="1:65" s="14" customFormat="1" ht="11.25">
      <c r="B610" s="179"/>
      <c r="D610" s="162" t="s">
        <v>213</v>
      </c>
      <c r="E610" s="180" t="s">
        <v>1</v>
      </c>
      <c r="F610" s="181" t="s">
        <v>220</v>
      </c>
      <c r="H610" s="182">
        <v>2</v>
      </c>
      <c r="I610" s="183"/>
      <c r="L610" s="179"/>
      <c r="M610" s="184"/>
      <c r="N610" s="185"/>
      <c r="O610" s="185"/>
      <c r="P610" s="185"/>
      <c r="Q610" s="185"/>
      <c r="R610" s="185"/>
      <c r="S610" s="185"/>
      <c r="T610" s="186"/>
      <c r="AT610" s="180" t="s">
        <v>213</v>
      </c>
      <c r="AU610" s="180" t="s">
        <v>87</v>
      </c>
      <c r="AV610" s="14" t="s">
        <v>149</v>
      </c>
      <c r="AW610" s="14" t="s">
        <v>32</v>
      </c>
      <c r="AX610" s="14" t="s">
        <v>85</v>
      </c>
      <c r="AY610" s="180" t="s">
        <v>128</v>
      </c>
    </row>
    <row r="611" spans="1:65" s="12" customFormat="1" ht="22.9" customHeight="1">
      <c r="B611" s="135"/>
      <c r="D611" s="136" t="s">
        <v>76</v>
      </c>
      <c r="E611" s="146" t="s">
        <v>1124</v>
      </c>
      <c r="F611" s="146" t="s">
        <v>1125</v>
      </c>
      <c r="I611" s="138"/>
      <c r="J611" s="147">
        <f>BK611</f>
        <v>0</v>
      </c>
      <c r="L611" s="135"/>
      <c r="M611" s="140"/>
      <c r="N611" s="141"/>
      <c r="O611" s="141"/>
      <c r="P611" s="142">
        <f>SUM(P612:P644)</f>
        <v>0</v>
      </c>
      <c r="Q611" s="141"/>
      <c r="R611" s="142">
        <f>SUM(R612:R644)</f>
        <v>0</v>
      </c>
      <c r="S611" s="141"/>
      <c r="T611" s="143">
        <f>SUM(T612:T644)</f>
        <v>0</v>
      </c>
      <c r="AR611" s="136" t="s">
        <v>87</v>
      </c>
      <c r="AT611" s="144" t="s">
        <v>76</v>
      </c>
      <c r="AU611" s="144" t="s">
        <v>85</v>
      </c>
      <c r="AY611" s="136" t="s">
        <v>128</v>
      </c>
      <c r="BK611" s="145">
        <f>SUM(BK612:BK644)</f>
        <v>0</v>
      </c>
    </row>
    <row r="612" spans="1:65" s="2" customFormat="1" ht="44.25" customHeight="1">
      <c r="A612" s="32"/>
      <c r="B612" s="148"/>
      <c r="C612" s="149" t="s">
        <v>1126</v>
      </c>
      <c r="D612" s="149" t="s">
        <v>131</v>
      </c>
      <c r="E612" s="150" t="s">
        <v>1127</v>
      </c>
      <c r="F612" s="151" t="s">
        <v>1128</v>
      </c>
      <c r="G612" s="152" t="s">
        <v>223</v>
      </c>
      <c r="H612" s="153">
        <v>4</v>
      </c>
      <c r="I612" s="154"/>
      <c r="J612" s="155">
        <f>ROUND(I612*H612,2)</f>
        <v>0</v>
      </c>
      <c r="K612" s="151" t="s">
        <v>1</v>
      </c>
      <c r="L612" s="33"/>
      <c r="M612" s="156" t="s">
        <v>1</v>
      </c>
      <c r="N612" s="157" t="s">
        <v>42</v>
      </c>
      <c r="O612" s="58"/>
      <c r="P612" s="158">
        <f>O612*H612</f>
        <v>0</v>
      </c>
      <c r="Q612" s="158">
        <v>0</v>
      </c>
      <c r="R612" s="158">
        <f>Q612*H612</f>
        <v>0</v>
      </c>
      <c r="S612" s="158">
        <v>0</v>
      </c>
      <c r="T612" s="159">
        <f>S612*H612</f>
        <v>0</v>
      </c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  <c r="AE612" s="32"/>
      <c r="AR612" s="160" t="s">
        <v>280</v>
      </c>
      <c r="AT612" s="160" t="s">
        <v>131</v>
      </c>
      <c r="AU612" s="160" t="s">
        <v>87</v>
      </c>
      <c r="AY612" s="17" t="s">
        <v>128</v>
      </c>
      <c r="BE612" s="161">
        <f>IF(N612="základní",J612,0)</f>
        <v>0</v>
      </c>
      <c r="BF612" s="161">
        <f>IF(N612="snížená",J612,0)</f>
        <v>0</v>
      </c>
      <c r="BG612" s="161">
        <f>IF(N612="zákl. přenesená",J612,0)</f>
        <v>0</v>
      </c>
      <c r="BH612" s="161">
        <f>IF(N612="sníž. přenesená",J612,0)</f>
        <v>0</v>
      </c>
      <c r="BI612" s="161">
        <f>IF(N612="nulová",J612,0)</f>
        <v>0</v>
      </c>
      <c r="BJ612" s="17" t="s">
        <v>85</v>
      </c>
      <c r="BK612" s="161">
        <f>ROUND(I612*H612,2)</f>
        <v>0</v>
      </c>
      <c r="BL612" s="17" t="s">
        <v>280</v>
      </c>
      <c r="BM612" s="160" t="s">
        <v>1129</v>
      </c>
    </row>
    <row r="613" spans="1:65" s="2" customFormat="1" ht="68.25">
      <c r="A613" s="32"/>
      <c r="B613" s="33"/>
      <c r="C613" s="32"/>
      <c r="D613" s="162" t="s">
        <v>147</v>
      </c>
      <c r="E613" s="32"/>
      <c r="F613" s="163" t="s">
        <v>1130</v>
      </c>
      <c r="G613" s="32"/>
      <c r="H613" s="32"/>
      <c r="I613" s="164"/>
      <c r="J613" s="32"/>
      <c r="K613" s="32"/>
      <c r="L613" s="33"/>
      <c r="M613" s="165"/>
      <c r="N613" s="166"/>
      <c r="O613" s="58"/>
      <c r="P613" s="58"/>
      <c r="Q613" s="58"/>
      <c r="R613" s="58"/>
      <c r="S613" s="58"/>
      <c r="T613" s="59"/>
      <c r="U613" s="32"/>
      <c r="V613" s="32"/>
      <c r="W613" s="32"/>
      <c r="X613" s="32"/>
      <c r="Y613" s="32"/>
      <c r="Z613" s="32"/>
      <c r="AA613" s="32"/>
      <c r="AB613" s="32"/>
      <c r="AC613" s="32"/>
      <c r="AD613" s="32"/>
      <c r="AE613" s="32"/>
      <c r="AT613" s="17" t="s">
        <v>147</v>
      </c>
      <c r="AU613" s="17" t="s">
        <v>87</v>
      </c>
    </row>
    <row r="614" spans="1:65" s="2" customFormat="1" ht="44.25" customHeight="1">
      <c r="A614" s="32"/>
      <c r="B614" s="148"/>
      <c r="C614" s="149" t="s">
        <v>1131</v>
      </c>
      <c r="D614" s="149" t="s">
        <v>131</v>
      </c>
      <c r="E614" s="150" t="s">
        <v>1132</v>
      </c>
      <c r="F614" s="151" t="s">
        <v>1133</v>
      </c>
      <c r="G614" s="152" t="s">
        <v>223</v>
      </c>
      <c r="H614" s="153">
        <v>4</v>
      </c>
      <c r="I614" s="154"/>
      <c r="J614" s="155">
        <f>ROUND(I614*H614,2)</f>
        <v>0</v>
      </c>
      <c r="K614" s="151" t="s">
        <v>1</v>
      </c>
      <c r="L614" s="33"/>
      <c r="M614" s="156" t="s">
        <v>1</v>
      </c>
      <c r="N614" s="157" t="s">
        <v>42</v>
      </c>
      <c r="O614" s="58"/>
      <c r="P614" s="158">
        <f>O614*H614</f>
        <v>0</v>
      </c>
      <c r="Q614" s="158">
        <v>0</v>
      </c>
      <c r="R614" s="158">
        <f>Q614*H614</f>
        <v>0</v>
      </c>
      <c r="S614" s="158">
        <v>0</v>
      </c>
      <c r="T614" s="159">
        <f>S614*H614</f>
        <v>0</v>
      </c>
      <c r="U614" s="32"/>
      <c r="V614" s="32"/>
      <c r="W614" s="32"/>
      <c r="X614" s="32"/>
      <c r="Y614" s="32"/>
      <c r="Z614" s="32"/>
      <c r="AA614" s="32"/>
      <c r="AB614" s="32"/>
      <c r="AC614" s="32"/>
      <c r="AD614" s="32"/>
      <c r="AE614" s="32"/>
      <c r="AR614" s="160" t="s">
        <v>280</v>
      </c>
      <c r="AT614" s="160" t="s">
        <v>131</v>
      </c>
      <c r="AU614" s="160" t="s">
        <v>87</v>
      </c>
      <c r="AY614" s="17" t="s">
        <v>128</v>
      </c>
      <c r="BE614" s="161">
        <f>IF(N614="základní",J614,0)</f>
        <v>0</v>
      </c>
      <c r="BF614" s="161">
        <f>IF(N614="snížená",J614,0)</f>
        <v>0</v>
      </c>
      <c r="BG614" s="161">
        <f>IF(N614="zákl. přenesená",J614,0)</f>
        <v>0</v>
      </c>
      <c r="BH614" s="161">
        <f>IF(N614="sníž. přenesená",J614,0)</f>
        <v>0</v>
      </c>
      <c r="BI614" s="161">
        <f>IF(N614="nulová",J614,0)</f>
        <v>0</v>
      </c>
      <c r="BJ614" s="17" t="s">
        <v>85</v>
      </c>
      <c r="BK614" s="161">
        <f>ROUND(I614*H614,2)</f>
        <v>0</v>
      </c>
      <c r="BL614" s="17" t="s">
        <v>280</v>
      </c>
      <c r="BM614" s="160" t="s">
        <v>1134</v>
      </c>
    </row>
    <row r="615" spans="1:65" s="2" customFormat="1" ht="19.5">
      <c r="A615" s="32"/>
      <c r="B615" s="33"/>
      <c r="C615" s="32"/>
      <c r="D615" s="162" t="s">
        <v>147</v>
      </c>
      <c r="E615" s="32"/>
      <c r="F615" s="163" t="s">
        <v>1135</v>
      </c>
      <c r="G615" s="32"/>
      <c r="H615" s="32"/>
      <c r="I615" s="164"/>
      <c r="J615" s="32"/>
      <c r="K615" s="32"/>
      <c r="L615" s="33"/>
      <c r="M615" s="165"/>
      <c r="N615" s="166"/>
      <c r="O615" s="58"/>
      <c r="P615" s="58"/>
      <c r="Q615" s="58"/>
      <c r="R615" s="58"/>
      <c r="S615" s="58"/>
      <c r="T615" s="59"/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  <c r="AE615" s="32"/>
      <c r="AT615" s="17" t="s">
        <v>147</v>
      </c>
      <c r="AU615" s="17" t="s">
        <v>87</v>
      </c>
    </row>
    <row r="616" spans="1:65" s="2" customFormat="1" ht="24.2" customHeight="1">
      <c r="A616" s="32"/>
      <c r="B616" s="148"/>
      <c r="C616" s="149" t="s">
        <v>1136</v>
      </c>
      <c r="D616" s="149" t="s">
        <v>131</v>
      </c>
      <c r="E616" s="150" t="s">
        <v>1137</v>
      </c>
      <c r="F616" s="151" t="s">
        <v>1138</v>
      </c>
      <c r="G616" s="152" t="s">
        <v>223</v>
      </c>
      <c r="H616" s="153">
        <v>4</v>
      </c>
      <c r="I616" s="154"/>
      <c r="J616" s="155">
        <f>ROUND(I616*H616,2)</f>
        <v>0</v>
      </c>
      <c r="K616" s="151" t="s">
        <v>1</v>
      </c>
      <c r="L616" s="33"/>
      <c r="M616" s="156" t="s">
        <v>1</v>
      </c>
      <c r="N616" s="157" t="s">
        <v>42</v>
      </c>
      <c r="O616" s="58"/>
      <c r="P616" s="158">
        <f>O616*H616</f>
        <v>0</v>
      </c>
      <c r="Q616" s="158">
        <v>0</v>
      </c>
      <c r="R616" s="158">
        <f>Q616*H616</f>
        <v>0</v>
      </c>
      <c r="S616" s="158">
        <v>0</v>
      </c>
      <c r="T616" s="159">
        <f>S616*H616</f>
        <v>0</v>
      </c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  <c r="AE616" s="32"/>
      <c r="AR616" s="160" t="s">
        <v>280</v>
      </c>
      <c r="AT616" s="160" t="s">
        <v>131</v>
      </c>
      <c r="AU616" s="160" t="s">
        <v>87</v>
      </c>
      <c r="AY616" s="17" t="s">
        <v>128</v>
      </c>
      <c r="BE616" s="161">
        <f>IF(N616="základní",J616,0)</f>
        <v>0</v>
      </c>
      <c r="BF616" s="161">
        <f>IF(N616="snížená",J616,0)</f>
        <v>0</v>
      </c>
      <c r="BG616" s="161">
        <f>IF(N616="zákl. přenesená",J616,0)</f>
        <v>0</v>
      </c>
      <c r="BH616" s="161">
        <f>IF(N616="sníž. přenesená",J616,0)</f>
        <v>0</v>
      </c>
      <c r="BI616" s="161">
        <f>IF(N616="nulová",J616,0)</f>
        <v>0</v>
      </c>
      <c r="BJ616" s="17" t="s">
        <v>85</v>
      </c>
      <c r="BK616" s="161">
        <f>ROUND(I616*H616,2)</f>
        <v>0</v>
      </c>
      <c r="BL616" s="17" t="s">
        <v>280</v>
      </c>
      <c r="BM616" s="160" t="s">
        <v>1139</v>
      </c>
    </row>
    <row r="617" spans="1:65" s="2" customFormat="1" ht="55.5" customHeight="1">
      <c r="A617" s="32"/>
      <c r="B617" s="148"/>
      <c r="C617" s="149" t="s">
        <v>1140</v>
      </c>
      <c r="D617" s="149" t="s">
        <v>131</v>
      </c>
      <c r="E617" s="150" t="s">
        <v>1141</v>
      </c>
      <c r="F617" s="151" t="s">
        <v>1142</v>
      </c>
      <c r="G617" s="152" t="s">
        <v>223</v>
      </c>
      <c r="H617" s="153">
        <v>1</v>
      </c>
      <c r="I617" s="154"/>
      <c r="J617" s="155">
        <f>ROUND(I617*H617,2)</f>
        <v>0</v>
      </c>
      <c r="K617" s="151" t="s">
        <v>1</v>
      </c>
      <c r="L617" s="33"/>
      <c r="M617" s="156" t="s">
        <v>1</v>
      </c>
      <c r="N617" s="157" t="s">
        <v>42</v>
      </c>
      <c r="O617" s="58"/>
      <c r="P617" s="158">
        <f>O617*H617</f>
        <v>0</v>
      </c>
      <c r="Q617" s="158">
        <v>0</v>
      </c>
      <c r="R617" s="158">
        <f>Q617*H617</f>
        <v>0</v>
      </c>
      <c r="S617" s="158">
        <v>0</v>
      </c>
      <c r="T617" s="159">
        <f>S617*H617</f>
        <v>0</v>
      </c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  <c r="AE617" s="32"/>
      <c r="AR617" s="160" t="s">
        <v>280</v>
      </c>
      <c r="AT617" s="160" t="s">
        <v>131</v>
      </c>
      <c r="AU617" s="160" t="s">
        <v>87</v>
      </c>
      <c r="AY617" s="17" t="s">
        <v>128</v>
      </c>
      <c r="BE617" s="161">
        <f>IF(N617="základní",J617,0)</f>
        <v>0</v>
      </c>
      <c r="BF617" s="161">
        <f>IF(N617="snížená",J617,0)</f>
        <v>0</v>
      </c>
      <c r="BG617" s="161">
        <f>IF(N617="zákl. přenesená",J617,0)</f>
        <v>0</v>
      </c>
      <c r="BH617" s="161">
        <f>IF(N617="sníž. přenesená",J617,0)</f>
        <v>0</v>
      </c>
      <c r="BI617" s="161">
        <f>IF(N617="nulová",J617,0)</f>
        <v>0</v>
      </c>
      <c r="BJ617" s="17" t="s">
        <v>85</v>
      </c>
      <c r="BK617" s="161">
        <f>ROUND(I617*H617,2)</f>
        <v>0</v>
      </c>
      <c r="BL617" s="17" t="s">
        <v>280</v>
      </c>
      <c r="BM617" s="160" t="s">
        <v>1143</v>
      </c>
    </row>
    <row r="618" spans="1:65" s="2" customFormat="1" ht="29.25">
      <c r="A618" s="32"/>
      <c r="B618" s="33"/>
      <c r="C618" s="32"/>
      <c r="D618" s="162" t="s">
        <v>147</v>
      </c>
      <c r="E618" s="32"/>
      <c r="F618" s="163" t="s">
        <v>1144</v>
      </c>
      <c r="G618" s="32"/>
      <c r="H618" s="32"/>
      <c r="I618" s="164"/>
      <c r="J618" s="32"/>
      <c r="K618" s="32"/>
      <c r="L618" s="33"/>
      <c r="M618" s="165"/>
      <c r="N618" s="166"/>
      <c r="O618" s="58"/>
      <c r="P618" s="58"/>
      <c r="Q618" s="58"/>
      <c r="R618" s="58"/>
      <c r="S618" s="58"/>
      <c r="T618" s="59"/>
      <c r="U618" s="32"/>
      <c r="V618" s="32"/>
      <c r="W618" s="32"/>
      <c r="X618" s="32"/>
      <c r="Y618" s="32"/>
      <c r="Z618" s="32"/>
      <c r="AA618" s="32"/>
      <c r="AB618" s="32"/>
      <c r="AC618" s="32"/>
      <c r="AD618" s="32"/>
      <c r="AE618" s="32"/>
      <c r="AT618" s="17" t="s">
        <v>147</v>
      </c>
      <c r="AU618" s="17" t="s">
        <v>87</v>
      </c>
    </row>
    <row r="619" spans="1:65" s="2" customFormat="1" ht="44.25" customHeight="1">
      <c r="A619" s="32"/>
      <c r="B619" s="148"/>
      <c r="C619" s="149" t="s">
        <v>1145</v>
      </c>
      <c r="D619" s="149" t="s">
        <v>131</v>
      </c>
      <c r="E619" s="150" t="s">
        <v>1146</v>
      </c>
      <c r="F619" s="151" t="s">
        <v>1147</v>
      </c>
      <c r="G619" s="152" t="s">
        <v>223</v>
      </c>
      <c r="H619" s="153">
        <v>1</v>
      </c>
      <c r="I619" s="154"/>
      <c r="J619" s="155">
        <f>ROUND(I619*H619,2)</f>
        <v>0</v>
      </c>
      <c r="K619" s="151" t="s">
        <v>1</v>
      </c>
      <c r="L619" s="33"/>
      <c r="M619" s="156" t="s">
        <v>1</v>
      </c>
      <c r="N619" s="157" t="s">
        <v>42</v>
      </c>
      <c r="O619" s="58"/>
      <c r="P619" s="158">
        <f>O619*H619</f>
        <v>0</v>
      </c>
      <c r="Q619" s="158">
        <v>0</v>
      </c>
      <c r="R619" s="158">
        <f>Q619*H619</f>
        <v>0</v>
      </c>
      <c r="S619" s="158">
        <v>0</v>
      </c>
      <c r="T619" s="159">
        <f>S619*H619</f>
        <v>0</v>
      </c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  <c r="AE619" s="32"/>
      <c r="AR619" s="160" t="s">
        <v>280</v>
      </c>
      <c r="AT619" s="160" t="s">
        <v>131</v>
      </c>
      <c r="AU619" s="160" t="s">
        <v>87</v>
      </c>
      <c r="AY619" s="17" t="s">
        <v>128</v>
      </c>
      <c r="BE619" s="161">
        <f>IF(N619="základní",J619,0)</f>
        <v>0</v>
      </c>
      <c r="BF619" s="161">
        <f>IF(N619="snížená",J619,0)</f>
        <v>0</v>
      </c>
      <c r="BG619" s="161">
        <f>IF(N619="zákl. přenesená",J619,0)</f>
        <v>0</v>
      </c>
      <c r="BH619" s="161">
        <f>IF(N619="sníž. přenesená",J619,0)</f>
        <v>0</v>
      </c>
      <c r="BI619" s="161">
        <f>IF(N619="nulová",J619,0)</f>
        <v>0</v>
      </c>
      <c r="BJ619" s="17" t="s">
        <v>85</v>
      </c>
      <c r="BK619" s="161">
        <f>ROUND(I619*H619,2)</f>
        <v>0</v>
      </c>
      <c r="BL619" s="17" t="s">
        <v>280</v>
      </c>
      <c r="BM619" s="160" t="s">
        <v>1148</v>
      </c>
    </row>
    <row r="620" spans="1:65" s="2" customFormat="1" ht="19.5">
      <c r="A620" s="32"/>
      <c r="B620" s="33"/>
      <c r="C620" s="32"/>
      <c r="D620" s="162" t="s">
        <v>147</v>
      </c>
      <c r="E620" s="32"/>
      <c r="F620" s="163" t="s">
        <v>1149</v>
      </c>
      <c r="G620" s="32"/>
      <c r="H620" s="32"/>
      <c r="I620" s="164"/>
      <c r="J620" s="32"/>
      <c r="K620" s="32"/>
      <c r="L620" s="33"/>
      <c r="M620" s="165"/>
      <c r="N620" s="166"/>
      <c r="O620" s="58"/>
      <c r="P620" s="58"/>
      <c r="Q620" s="58"/>
      <c r="R620" s="58"/>
      <c r="S620" s="58"/>
      <c r="T620" s="59"/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  <c r="AE620" s="32"/>
      <c r="AT620" s="17" t="s">
        <v>147</v>
      </c>
      <c r="AU620" s="17" t="s">
        <v>87</v>
      </c>
    </row>
    <row r="621" spans="1:65" s="2" customFormat="1" ht="49.15" customHeight="1">
      <c r="A621" s="32"/>
      <c r="B621" s="148"/>
      <c r="C621" s="149" t="s">
        <v>1150</v>
      </c>
      <c r="D621" s="149" t="s">
        <v>131</v>
      </c>
      <c r="E621" s="150" t="s">
        <v>1151</v>
      </c>
      <c r="F621" s="151" t="s">
        <v>1152</v>
      </c>
      <c r="G621" s="152" t="s">
        <v>223</v>
      </c>
      <c r="H621" s="153">
        <v>1</v>
      </c>
      <c r="I621" s="154"/>
      <c r="J621" s="155">
        <f>ROUND(I621*H621,2)</f>
        <v>0</v>
      </c>
      <c r="K621" s="151" t="s">
        <v>1</v>
      </c>
      <c r="L621" s="33"/>
      <c r="M621" s="156" t="s">
        <v>1</v>
      </c>
      <c r="N621" s="157" t="s">
        <v>42</v>
      </c>
      <c r="O621" s="58"/>
      <c r="P621" s="158">
        <f>O621*H621</f>
        <v>0</v>
      </c>
      <c r="Q621" s="158">
        <v>0</v>
      </c>
      <c r="R621" s="158">
        <f>Q621*H621</f>
        <v>0</v>
      </c>
      <c r="S621" s="158">
        <v>0</v>
      </c>
      <c r="T621" s="159">
        <f>S621*H621</f>
        <v>0</v>
      </c>
      <c r="U621" s="32"/>
      <c r="V621" s="32"/>
      <c r="W621" s="32"/>
      <c r="X621" s="32"/>
      <c r="Y621" s="32"/>
      <c r="Z621" s="32"/>
      <c r="AA621" s="32"/>
      <c r="AB621" s="32"/>
      <c r="AC621" s="32"/>
      <c r="AD621" s="32"/>
      <c r="AE621" s="32"/>
      <c r="AR621" s="160" t="s">
        <v>280</v>
      </c>
      <c r="AT621" s="160" t="s">
        <v>131</v>
      </c>
      <c r="AU621" s="160" t="s">
        <v>87</v>
      </c>
      <c r="AY621" s="17" t="s">
        <v>128</v>
      </c>
      <c r="BE621" s="161">
        <f>IF(N621="základní",J621,0)</f>
        <v>0</v>
      </c>
      <c r="BF621" s="161">
        <f>IF(N621="snížená",J621,0)</f>
        <v>0</v>
      </c>
      <c r="BG621" s="161">
        <f>IF(N621="zákl. přenesená",J621,0)</f>
        <v>0</v>
      </c>
      <c r="BH621" s="161">
        <f>IF(N621="sníž. přenesená",J621,0)</f>
        <v>0</v>
      </c>
      <c r="BI621" s="161">
        <f>IF(N621="nulová",J621,0)</f>
        <v>0</v>
      </c>
      <c r="BJ621" s="17" t="s">
        <v>85</v>
      </c>
      <c r="BK621" s="161">
        <f>ROUND(I621*H621,2)</f>
        <v>0</v>
      </c>
      <c r="BL621" s="17" t="s">
        <v>280</v>
      </c>
      <c r="BM621" s="160" t="s">
        <v>1153</v>
      </c>
    </row>
    <row r="622" spans="1:65" s="2" customFormat="1" ht="49.15" customHeight="1">
      <c r="A622" s="32"/>
      <c r="B622" s="148"/>
      <c r="C622" s="149" t="s">
        <v>1154</v>
      </c>
      <c r="D622" s="149" t="s">
        <v>131</v>
      </c>
      <c r="E622" s="150" t="s">
        <v>1155</v>
      </c>
      <c r="F622" s="151" t="s">
        <v>1156</v>
      </c>
      <c r="G622" s="152" t="s">
        <v>223</v>
      </c>
      <c r="H622" s="153">
        <v>2</v>
      </c>
      <c r="I622" s="154"/>
      <c r="J622" s="155">
        <f>ROUND(I622*H622,2)</f>
        <v>0</v>
      </c>
      <c r="K622" s="151" t="s">
        <v>1</v>
      </c>
      <c r="L622" s="33"/>
      <c r="M622" s="156" t="s">
        <v>1</v>
      </c>
      <c r="N622" s="157" t="s">
        <v>42</v>
      </c>
      <c r="O622" s="58"/>
      <c r="P622" s="158">
        <f>O622*H622</f>
        <v>0</v>
      </c>
      <c r="Q622" s="158">
        <v>0</v>
      </c>
      <c r="R622" s="158">
        <f>Q622*H622</f>
        <v>0</v>
      </c>
      <c r="S622" s="158">
        <v>0</v>
      </c>
      <c r="T622" s="159">
        <f>S622*H622</f>
        <v>0</v>
      </c>
      <c r="U622" s="32"/>
      <c r="V622" s="32"/>
      <c r="W622" s="32"/>
      <c r="X622" s="32"/>
      <c r="Y622" s="32"/>
      <c r="Z622" s="32"/>
      <c r="AA622" s="32"/>
      <c r="AB622" s="32"/>
      <c r="AC622" s="32"/>
      <c r="AD622" s="32"/>
      <c r="AE622" s="32"/>
      <c r="AR622" s="160" t="s">
        <v>280</v>
      </c>
      <c r="AT622" s="160" t="s">
        <v>131</v>
      </c>
      <c r="AU622" s="160" t="s">
        <v>87</v>
      </c>
      <c r="AY622" s="17" t="s">
        <v>128</v>
      </c>
      <c r="BE622" s="161">
        <f>IF(N622="základní",J622,0)</f>
        <v>0</v>
      </c>
      <c r="BF622" s="161">
        <f>IF(N622="snížená",J622,0)</f>
        <v>0</v>
      </c>
      <c r="BG622" s="161">
        <f>IF(N622="zákl. přenesená",J622,0)</f>
        <v>0</v>
      </c>
      <c r="BH622" s="161">
        <f>IF(N622="sníž. přenesená",J622,0)</f>
        <v>0</v>
      </c>
      <c r="BI622" s="161">
        <f>IF(N622="nulová",J622,0)</f>
        <v>0</v>
      </c>
      <c r="BJ622" s="17" t="s">
        <v>85</v>
      </c>
      <c r="BK622" s="161">
        <f>ROUND(I622*H622,2)</f>
        <v>0</v>
      </c>
      <c r="BL622" s="17" t="s">
        <v>280</v>
      </c>
      <c r="BM622" s="160" t="s">
        <v>1157</v>
      </c>
    </row>
    <row r="623" spans="1:65" s="2" customFormat="1" ht="29.25">
      <c r="A623" s="32"/>
      <c r="B623" s="33"/>
      <c r="C623" s="32"/>
      <c r="D623" s="162" t="s">
        <v>147</v>
      </c>
      <c r="E623" s="32"/>
      <c r="F623" s="163" t="s">
        <v>1144</v>
      </c>
      <c r="G623" s="32"/>
      <c r="H623" s="32"/>
      <c r="I623" s="164"/>
      <c r="J623" s="32"/>
      <c r="K623" s="32"/>
      <c r="L623" s="33"/>
      <c r="M623" s="165"/>
      <c r="N623" s="166"/>
      <c r="O623" s="58"/>
      <c r="P623" s="58"/>
      <c r="Q623" s="58"/>
      <c r="R623" s="58"/>
      <c r="S623" s="58"/>
      <c r="T623" s="59"/>
      <c r="U623" s="32"/>
      <c r="V623" s="32"/>
      <c r="W623" s="32"/>
      <c r="X623" s="32"/>
      <c r="Y623" s="32"/>
      <c r="Z623" s="32"/>
      <c r="AA623" s="32"/>
      <c r="AB623" s="32"/>
      <c r="AC623" s="32"/>
      <c r="AD623" s="32"/>
      <c r="AE623" s="32"/>
      <c r="AT623" s="17" t="s">
        <v>147</v>
      </c>
      <c r="AU623" s="17" t="s">
        <v>87</v>
      </c>
    </row>
    <row r="624" spans="1:65" s="2" customFormat="1" ht="44.25" customHeight="1">
      <c r="A624" s="32"/>
      <c r="B624" s="148"/>
      <c r="C624" s="149" t="s">
        <v>1158</v>
      </c>
      <c r="D624" s="149" t="s">
        <v>131</v>
      </c>
      <c r="E624" s="150" t="s">
        <v>1159</v>
      </c>
      <c r="F624" s="151" t="s">
        <v>1160</v>
      </c>
      <c r="G624" s="152" t="s">
        <v>223</v>
      </c>
      <c r="H624" s="153">
        <v>5</v>
      </c>
      <c r="I624" s="154"/>
      <c r="J624" s="155">
        <f>ROUND(I624*H624,2)</f>
        <v>0</v>
      </c>
      <c r="K624" s="151" t="s">
        <v>1</v>
      </c>
      <c r="L624" s="33"/>
      <c r="M624" s="156" t="s">
        <v>1</v>
      </c>
      <c r="N624" s="157" t="s">
        <v>42</v>
      </c>
      <c r="O624" s="58"/>
      <c r="P624" s="158">
        <f>O624*H624</f>
        <v>0</v>
      </c>
      <c r="Q624" s="158">
        <v>0</v>
      </c>
      <c r="R624" s="158">
        <f>Q624*H624</f>
        <v>0</v>
      </c>
      <c r="S624" s="158">
        <v>0</v>
      </c>
      <c r="T624" s="159">
        <f>S624*H624</f>
        <v>0</v>
      </c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  <c r="AE624" s="32"/>
      <c r="AR624" s="160" t="s">
        <v>280</v>
      </c>
      <c r="AT624" s="160" t="s">
        <v>131</v>
      </c>
      <c r="AU624" s="160" t="s">
        <v>87</v>
      </c>
      <c r="AY624" s="17" t="s">
        <v>128</v>
      </c>
      <c r="BE624" s="161">
        <f>IF(N624="základní",J624,0)</f>
        <v>0</v>
      </c>
      <c r="BF624" s="161">
        <f>IF(N624="snížená",J624,0)</f>
        <v>0</v>
      </c>
      <c r="BG624" s="161">
        <f>IF(N624="zákl. přenesená",J624,0)</f>
        <v>0</v>
      </c>
      <c r="BH624" s="161">
        <f>IF(N624="sníž. přenesená",J624,0)</f>
        <v>0</v>
      </c>
      <c r="BI624" s="161">
        <f>IF(N624="nulová",J624,0)</f>
        <v>0</v>
      </c>
      <c r="BJ624" s="17" t="s">
        <v>85</v>
      </c>
      <c r="BK624" s="161">
        <f>ROUND(I624*H624,2)</f>
        <v>0</v>
      </c>
      <c r="BL624" s="17" t="s">
        <v>280</v>
      </c>
      <c r="BM624" s="160" t="s">
        <v>1161</v>
      </c>
    </row>
    <row r="625" spans="1:65" s="2" customFormat="1" ht="19.5">
      <c r="A625" s="32"/>
      <c r="B625" s="33"/>
      <c r="C625" s="32"/>
      <c r="D625" s="162" t="s">
        <v>147</v>
      </c>
      <c r="E625" s="32"/>
      <c r="F625" s="163" t="s">
        <v>1162</v>
      </c>
      <c r="G625" s="32"/>
      <c r="H625" s="32"/>
      <c r="I625" s="164"/>
      <c r="J625" s="32"/>
      <c r="K625" s="32"/>
      <c r="L625" s="33"/>
      <c r="M625" s="165"/>
      <c r="N625" s="166"/>
      <c r="O625" s="58"/>
      <c r="P625" s="58"/>
      <c r="Q625" s="58"/>
      <c r="R625" s="58"/>
      <c r="S625" s="58"/>
      <c r="T625" s="59"/>
      <c r="U625" s="32"/>
      <c r="V625" s="32"/>
      <c r="W625" s="32"/>
      <c r="X625" s="32"/>
      <c r="Y625" s="32"/>
      <c r="Z625" s="32"/>
      <c r="AA625" s="32"/>
      <c r="AB625" s="32"/>
      <c r="AC625" s="32"/>
      <c r="AD625" s="32"/>
      <c r="AE625" s="32"/>
      <c r="AT625" s="17" t="s">
        <v>147</v>
      </c>
      <c r="AU625" s="17" t="s">
        <v>87</v>
      </c>
    </row>
    <row r="626" spans="1:65" s="13" customFormat="1" ht="11.25">
      <c r="B626" s="171"/>
      <c r="D626" s="162" t="s">
        <v>213</v>
      </c>
      <c r="E626" s="172" t="s">
        <v>1</v>
      </c>
      <c r="F626" s="173" t="s">
        <v>1163</v>
      </c>
      <c r="H626" s="174">
        <v>3</v>
      </c>
      <c r="I626" s="175"/>
      <c r="L626" s="171"/>
      <c r="M626" s="176"/>
      <c r="N626" s="177"/>
      <c r="O626" s="177"/>
      <c r="P626" s="177"/>
      <c r="Q626" s="177"/>
      <c r="R626" s="177"/>
      <c r="S626" s="177"/>
      <c r="T626" s="178"/>
      <c r="AT626" s="172" t="s">
        <v>213</v>
      </c>
      <c r="AU626" s="172" t="s">
        <v>87</v>
      </c>
      <c r="AV626" s="13" t="s">
        <v>87</v>
      </c>
      <c r="AW626" s="13" t="s">
        <v>32</v>
      </c>
      <c r="AX626" s="13" t="s">
        <v>77</v>
      </c>
      <c r="AY626" s="172" t="s">
        <v>128</v>
      </c>
    </row>
    <row r="627" spans="1:65" s="13" customFormat="1" ht="11.25">
      <c r="B627" s="171"/>
      <c r="D627" s="162" t="s">
        <v>213</v>
      </c>
      <c r="E627" s="172" t="s">
        <v>1</v>
      </c>
      <c r="F627" s="173" t="s">
        <v>1164</v>
      </c>
      <c r="H627" s="174">
        <v>2</v>
      </c>
      <c r="I627" s="175"/>
      <c r="L627" s="171"/>
      <c r="M627" s="176"/>
      <c r="N627" s="177"/>
      <c r="O627" s="177"/>
      <c r="P627" s="177"/>
      <c r="Q627" s="177"/>
      <c r="R627" s="177"/>
      <c r="S627" s="177"/>
      <c r="T627" s="178"/>
      <c r="AT627" s="172" t="s">
        <v>213</v>
      </c>
      <c r="AU627" s="172" t="s">
        <v>87</v>
      </c>
      <c r="AV627" s="13" t="s">
        <v>87</v>
      </c>
      <c r="AW627" s="13" t="s">
        <v>32</v>
      </c>
      <c r="AX627" s="13" t="s">
        <v>77</v>
      </c>
      <c r="AY627" s="172" t="s">
        <v>128</v>
      </c>
    </row>
    <row r="628" spans="1:65" s="14" customFormat="1" ht="11.25">
      <c r="B628" s="179"/>
      <c r="D628" s="162" t="s">
        <v>213</v>
      </c>
      <c r="E628" s="180" t="s">
        <v>1</v>
      </c>
      <c r="F628" s="181" t="s">
        <v>220</v>
      </c>
      <c r="H628" s="182">
        <v>5</v>
      </c>
      <c r="I628" s="183"/>
      <c r="L628" s="179"/>
      <c r="M628" s="184"/>
      <c r="N628" s="185"/>
      <c r="O628" s="185"/>
      <c r="P628" s="185"/>
      <c r="Q628" s="185"/>
      <c r="R628" s="185"/>
      <c r="S628" s="185"/>
      <c r="T628" s="186"/>
      <c r="AT628" s="180" t="s">
        <v>213</v>
      </c>
      <c r="AU628" s="180" t="s">
        <v>87</v>
      </c>
      <c r="AV628" s="14" t="s">
        <v>149</v>
      </c>
      <c r="AW628" s="14" t="s">
        <v>32</v>
      </c>
      <c r="AX628" s="14" t="s">
        <v>85</v>
      </c>
      <c r="AY628" s="180" t="s">
        <v>128</v>
      </c>
    </row>
    <row r="629" spans="1:65" s="2" customFormat="1" ht="24.2" customHeight="1">
      <c r="A629" s="32"/>
      <c r="B629" s="148"/>
      <c r="C629" s="149" t="s">
        <v>1165</v>
      </c>
      <c r="D629" s="149" t="s">
        <v>131</v>
      </c>
      <c r="E629" s="150" t="s">
        <v>1166</v>
      </c>
      <c r="F629" s="151" t="s">
        <v>1167</v>
      </c>
      <c r="G629" s="152" t="s">
        <v>223</v>
      </c>
      <c r="H629" s="153">
        <v>4</v>
      </c>
      <c r="I629" s="154"/>
      <c r="J629" s="155">
        <f>ROUND(I629*H629,2)</f>
        <v>0</v>
      </c>
      <c r="K629" s="151" t="s">
        <v>1</v>
      </c>
      <c r="L629" s="33"/>
      <c r="M629" s="156" t="s">
        <v>1</v>
      </c>
      <c r="N629" s="157" t="s">
        <v>42</v>
      </c>
      <c r="O629" s="58"/>
      <c r="P629" s="158">
        <f>O629*H629</f>
        <v>0</v>
      </c>
      <c r="Q629" s="158">
        <v>0</v>
      </c>
      <c r="R629" s="158">
        <f>Q629*H629</f>
        <v>0</v>
      </c>
      <c r="S629" s="158">
        <v>0</v>
      </c>
      <c r="T629" s="159">
        <f>S629*H629</f>
        <v>0</v>
      </c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  <c r="AE629" s="32"/>
      <c r="AR629" s="160" t="s">
        <v>280</v>
      </c>
      <c r="AT629" s="160" t="s">
        <v>131</v>
      </c>
      <c r="AU629" s="160" t="s">
        <v>87</v>
      </c>
      <c r="AY629" s="17" t="s">
        <v>128</v>
      </c>
      <c r="BE629" s="161">
        <f>IF(N629="základní",J629,0)</f>
        <v>0</v>
      </c>
      <c r="BF629" s="161">
        <f>IF(N629="snížená",J629,0)</f>
        <v>0</v>
      </c>
      <c r="BG629" s="161">
        <f>IF(N629="zákl. přenesená",J629,0)</f>
        <v>0</v>
      </c>
      <c r="BH629" s="161">
        <f>IF(N629="sníž. přenesená",J629,0)</f>
        <v>0</v>
      </c>
      <c r="BI629" s="161">
        <f>IF(N629="nulová",J629,0)</f>
        <v>0</v>
      </c>
      <c r="BJ629" s="17" t="s">
        <v>85</v>
      </c>
      <c r="BK629" s="161">
        <f>ROUND(I629*H629,2)</f>
        <v>0</v>
      </c>
      <c r="BL629" s="17" t="s">
        <v>280</v>
      </c>
      <c r="BM629" s="160" t="s">
        <v>1168</v>
      </c>
    </row>
    <row r="630" spans="1:65" s="2" customFormat="1" ht="49.15" customHeight="1">
      <c r="A630" s="32"/>
      <c r="B630" s="148"/>
      <c r="C630" s="149" t="s">
        <v>1169</v>
      </c>
      <c r="D630" s="149" t="s">
        <v>131</v>
      </c>
      <c r="E630" s="150" t="s">
        <v>1170</v>
      </c>
      <c r="F630" s="151" t="s">
        <v>1171</v>
      </c>
      <c r="G630" s="152" t="s">
        <v>223</v>
      </c>
      <c r="H630" s="153">
        <v>1</v>
      </c>
      <c r="I630" s="154"/>
      <c r="J630" s="155">
        <f>ROUND(I630*H630,2)</f>
        <v>0</v>
      </c>
      <c r="K630" s="151" t="s">
        <v>1</v>
      </c>
      <c r="L630" s="33"/>
      <c r="M630" s="156" t="s">
        <v>1</v>
      </c>
      <c r="N630" s="157" t="s">
        <v>42</v>
      </c>
      <c r="O630" s="58"/>
      <c r="P630" s="158">
        <f>O630*H630</f>
        <v>0</v>
      </c>
      <c r="Q630" s="158">
        <v>0</v>
      </c>
      <c r="R630" s="158">
        <f>Q630*H630</f>
        <v>0</v>
      </c>
      <c r="S630" s="158">
        <v>0</v>
      </c>
      <c r="T630" s="159">
        <f>S630*H630</f>
        <v>0</v>
      </c>
      <c r="U630" s="32"/>
      <c r="V630" s="32"/>
      <c r="W630" s="32"/>
      <c r="X630" s="32"/>
      <c r="Y630" s="32"/>
      <c r="Z630" s="32"/>
      <c r="AA630" s="32"/>
      <c r="AB630" s="32"/>
      <c r="AC630" s="32"/>
      <c r="AD630" s="32"/>
      <c r="AE630" s="32"/>
      <c r="AR630" s="160" t="s">
        <v>280</v>
      </c>
      <c r="AT630" s="160" t="s">
        <v>131</v>
      </c>
      <c r="AU630" s="160" t="s">
        <v>87</v>
      </c>
      <c r="AY630" s="17" t="s">
        <v>128</v>
      </c>
      <c r="BE630" s="161">
        <f>IF(N630="základní",J630,0)</f>
        <v>0</v>
      </c>
      <c r="BF630" s="161">
        <f>IF(N630="snížená",J630,0)</f>
        <v>0</v>
      </c>
      <c r="BG630" s="161">
        <f>IF(N630="zákl. přenesená",J630,0)</f>
        <v>0</v>
      </c>
      <c r="BH630" s="161">
        <f>IF(N630="sníž. přenesená",J630,0)</f>
        <v>0</v>
      </c>
      <c r="BI630" s="161">
        <f>IF(N630="nulová",J630,0)</f>
        <v>0</v>
      </c>
      <c r="BJ630" s="17" t="s">
        <v>85</v>
      </c>
      <c r="BK630" s="161">
        <f>ROUND(I630*H630,2)</f>
        <v>0</v>
      </c>
      <c r="BL630" s="17" t="s">
        <v>280</v>
      </c>
      <c r="BM630" s="160" t="s">
        <v>1172</v>
      </c>
    </row>
    <row r="631" spans="1:65" s="2" customFormat="1" ht="19.5">
      <c r="A631" s="32"/>
      <c r="B631" s="33"/>
      <c r="C631" s="32"/>
      <c r="D631" s="162" t="s">
        <v>147</v>
      </c>
      <c r="E631" s="32"/>
      <c r="F631" s="163" t="s">
        <v>1173</v>
      </c>
      <c r="G631" s="32"/>
      <c r="H631" s="32"/>
      <c r="I631" s="164"/>
      <c r="J631" s="32"/>
      <c r="K631" s="32"/>
      <c r="L631" s="33"/>
      <c r="M631" s="165"/>
      <c r="N631" s="166"/>
      <c r="O631" s="58"/>
      <c r="P631" s="58"/>
      <c r="Q631" s="58"/>
      <c r="R631" s="58"/>
      <c r="S631" s="58"/>
      <c r="T631" s="59"/>
      <c r="U631" s="32"/>
      <c r="V631" s="32"/>
      <c r="W631" s="32"/>
      <c r="X631" s="32"/>
      <c r="Y631" s="32"/>
      <c r="Z631" s="32"/>
      <c r="AA631" s="32"/>
      <c r="AB631" s="32"/>
      <c r="AC631" s="32"/>
      <c r="AD631" s="32"/>
      <c r="AE631" s="32"/>
      <c r="AT631" s="17" t="s">
        <v>147</v>
      </c>
      <c r="AU631" s="17" t="s">
        <v>87</v>
      </c>
    </row>
    <row r="632" spans="1:65" s="2" customFormat="1" ht="55.5" customHeight="1">
      <c r="A632" s="32"/>
      <c r="B632" s="148"/>
      <c r="C632" s="149" t="s">
        <v>1174</v>
      </c>
      <c r="D632" s="149" t="s">
        <v>131</v>
      </c>
      <c r="E632" s="150" t="s">
        <v>1175</v>
      </c>
      <c r="F632" s="151" t="s">
        <v>1176</v>
      </c>
      <c r="G632" s="152" t="s">
        <v>223</v>
      </c>
      <c r="H632" s="153">
        <v>1</v>
      </c>
      <c r="I632" s="154"/>
      <c r="J632" s="155">
        <f>ROUND(I632*H632,2)</f>
        <v>0</v>
      </c>
      <c r="K632" s="151" t="s">
        <v>1</v>
      </c>
      <c r="L632" s="33"/>
      <c r="M632" s="156" t="s">
        <v>1</v>
      </c>
      <c r="N632" s="157" t="s">
        <v>42</v>
      </c>
      <c r="O632" s="58"/>
      <c r="P632" s="158">
        <f>O632*H632</f>
        <v>0</v>
      </c>
      <c r="Q632" s="158">
        <v>0</v>
      </c>
      <c r="R632" s="158">
        <f>Q632*H632</f>
        <v>0</v>
      </c>
      <c r="S632" s="158">
        <v>0</v>
      </c>
      <c r="T632" s="159">
        <f>S632*H632</f>
        <v>0</v>
      </c>
      <c r="U632" s="32"/>
      <c r="V632" s="32"/>
      <c r="W632" s="32"/>
      <c r="X632" s="32"/>
      <c r="Y632" s="32"/>
      <c r="Z632" s="32"/>
      <c r="AA632" s="32"/>
      <c r="AB632" s="32"/>
      <c r="AC632" s="32"/>
      <c r="AD632" s="32"/>
      <c r="AE632" s="32"/>
      <c r="AR632" s="160" t="s">
        <v>280</v>
      </c>
      <c r="AT632" s="160" t="s">
        <v>131</v>
      </c>
      <c r="AU632" s="160" t="s">
        <v>87</v>
      </c>
      <c r="AY632" s="17" t="s">
        <v>128</v>
      </c>
      <c r="BE632" s="161">
        <f>IF(N632="základní",J632,0)</f>
        <v>0</v>
      </c>
      <c r="BF632" s="161">
        <f>IF(N632="snížená",J632,0)</f>
        <v>0</v>
      </c>
      <c r="BG632" s="161">
        <f>IF(N632="zákl. přenesená",J632,0)</f>
        <v>0</v>
      </c>
      <c r="BH632" s="161">
        <f>IF(N632="sníž. přenesená",J632,0)</f>
        <v>0</v>
      </c>
      <c r="BI632" s="161">
        <f>IF(N632="nulová",J632,0)</f>
        <v>0</v>
      </c>
      <c r="BJ632" s="17" t="s">
        <v>85</v>
      </c>
      <c r="BK632" s="161">
        <f>ROUND(I632*H632,2)</f>
        <v>0</v>
      </c>
      <c r="BL632" s="17" t="s">
        <v>280</v>
      </c>
      <c r="BM632" s="160" t="s">
        <v>1177</v>
      </c>
    </row>
    <row r="633" spans="1:65" s="2" customFormat="1" ht="19.5">
      <c r="A633" s="32"/>
      <c r="B633" s="33"/>
      <c r="C633" s="32"/>
      <c r="D633" s="162" t="s">
        <v>147</v>
      </c>
      <c r="E633" s="32"/>
      <c r="F633" s="163" t="s">
        <v>1178</v>
      </c>
      <c r="G633" s="32"/>
      <c r="H633" s="32"/>
      <c r="I633" s="164"/>
      <c r="J633" s="32"/>
      <c r="K633" s="32"/>
      <c r="L633" s="33"/>
      <c r="M633" s="165"/>
      <c r="N633" s="166"/>
      <c r="O633" s="58"/>
      <c r="P633" s="58"/>
      <c r="Q633" s="58"/>
      <c r="R633" s="58"/>
      <c r="S633" s="58"/>
      <c r="T633" s="59"/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  <c r="AE633" s="32"/>
      <c r="AT633" s="17" t="s">
        <v>147</v>
      </c>
      <c r="AU633" s="17" t="s">
        <v>87</v>
      </c>
    </row>
    <row r="634" spans="1:65" s="2" customFormat="1" ht="49.15" customHeight="1">
      <c r="A634" s="32"/>
      <c r="B634" s="148"/>
      <c r="C634" s="149" t="s">
        <v>1179</v>
      </c>
      <c r="D634" s="149" t="s">
        <v>131</v>
      </c>
      <c r="E634" s="150" t="s">
        <v>1180</v>
      </c>
      <c r="F634" s="151" t="s">
        <v>1181</v>
      </c>
      <c r="G634" s="152" t="s">
        <v>223</v>
      </c>
      <c r="H634" s="153">
        <v>1</v>
      </c>
      <c r="I634" s="154"/>
      <c r="J634" s="155">
        <f>ROUND(I634*H634,2)</f>
        <v>0</v>
      </c>
      <c r="K634" s="151" t="s">
        <v>1</v>
      </c>
      <c r="L634" s="33"/>
      <c r="M634" s="156" t="s">
        <v>1</v>
      </c>
      <c r="N634" s="157" t="s">
        <v>42</v>
      </c>
      <c r="O634" s="58"/>
      <c r="P634" s="158">
        <f>O634*H634</f>
        <v>0</v>
      </c>
      <c r="Q634" s="158">
        <v>0</v>
      </c>
      <c r="R634" s="158">
        <f>Q634*H634</f>
        <v>0</v>
      </c>
      <c r="S634" s="158">
        <v>0</v>
      </c>
      <c r="T634" s="159">
        <f>S634*H634</f>
        <v>0</v>
      </c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  <c r="AE634" s="32"/>
      <c r="AR634" s="160" t="s">
        <v>280</v>
      </c>
      <c r="AT634" s="160" t="s">
        <v>131</v>
      </c>
      <c r="AU634" s="160" t="s">
        <v>87</v>
      </c>
      <c r="AY634" s="17" t="s">
        <v>128</v>
      </c>
      <c r="BE634" s="161">
        <f>IF(N634="základní",J634,0)</f>
        <v>0</v>
      </c>
      <c r="BF634" s="161">
        <f>IF(N634="snížená",J634,0)</f>
        <v>0</v>
      </c>
      <c r="BG634" s="161">
        <f>IF(N634="zákl. přenesená",J634,0)</f>
        <v>0</v>
      </c>
      <c r="BH634" s="161">
        <f>IF(N634="sníž. přenesená",J634,0)</f>
        <v>0</v>
      </c>
      <c r="BI634" s="161">
        <f>IF(N634="nulová",J634,0)</f>
        <v>0</v>
      </c>
      <c r="BJ634" s="17" t="s">
        <v>85</v>
      </c>
      <c r="BK634" s="161">
        <f>ROUND(I634*H634,2)</f>
        <v>0</v>
      </c>
      <c r="BL634" s="17" t="s">
        <v>280</v>
      </c>
      <c r="BM634" s="160" t="s">
        <v>1182</v>
      </c>
    </row>
    <row r="635" spans="1:65" s="2" customFormat="1" ht="19.5">
      <c r="A635" s="32"/>
      <c r="B635" s="33"/>
      <c r="C635" s="32"/>
      <c r="D635" s="162" t="s">
        <v>147</v>
      </c>
      <c r="E635" s="32"/>
      <c r="F635" s="163" t="s">
        <v>1173</v>
      </c>
      <c r="G635" s="32"/>
      <c r="H635" s="32"/>
      <c r="I635" s="164"/>
      <c r="J635" s="32"/>
      <c r="K635" s="32"/>
      <c r="L635" s="33"/>
      <c r="M635" s="165"/>
      <c r="N635" s="166"/>
      <c r="O635" s="58"/>
      <c r="P635" s="58"/>
      <c r="Q635" s="58"/>
      <c r="R635" s="58"/>
      <c r="S635" s="58"/>
      <c r="T635" s="59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  <c r="AE635" s="32"/>
      <c r="AT635" s="17" t="s">
        <v>147</v>
      </c>
      <c r="AU635" s="17" t="s">
        <v>87</v>
      </c>
    </row>
    <row r="636" spans="1:65" s="2" customFormat="1" ht="44.25" customHeight="1">
      <c r="A636" s="32"/>
      <c r="B636" s="148"/>
      <c r="C636" s="149" t="s">
        <v>1183</v>
      </c>
      <c r="D636" s="149" t="s">
        <v>131</v>
      </c>
      <c r="E636" s="150" t="s">
        <v>1184</v>
      </c>
      <c r="F636" s="151" t="s">
        <v>1185</v>
      </c>
      <c r="G636" s="152" t="s">
        <v>223</v>
      </c>
      <c r="H636" s="153">
        <v>1</v>
      </c>
      <c r="I636" s="154"/>
      <c r="J636" s="155">
        <f>ROUND(I636*H636,2)</f>
        <v>0</v>
      </c>
      <c r="K636" s="151" t="s">
        <v>1</v>
      </c>
      <c r="L636" s="33"/>
      <c r="M636" s="156" t="s">
        <v>1</v>
      </c>
      <c r="N636" s="157" t="s">
        <v>42</v>
      </c>
      <c r="O636" s="58"/>
      <c r="P636" s="158">
        <f>O636*H636</f>
        <v>0</v>
      </c>
      <c r="Q636" s="158">
        <v>0</v>
      </c>
      <c r="R636" s="158">
        <f>Q636*H636</f>
        <v>0</v>
      </c>
      <c r="S636" s="158">
        <v>0</v>
      </c>
      <c r="T636" s="159">
        <f>S636*H636</f>
        <v>0</v>
      </c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  <c r="AE636" s="32"/>
      <c r="AR636" s="160" t="s">
        <v>280</v>
      </c>
      <c r="AT636" s="160" t="s">
        <v>131</v>
      </c>
      <c r="AU636" s="160" t="s">
        <v>87</v>
      </c>
      <c r="AY636" s="17" t="s">
        <v>128</v>
      </c>
      <c r="BE636" s="161">
        <f>IF(N636="základní",J636,0)</f>
        <v>0</v>
      </c>
      <c r="BF636" s="161">
        <f>IF(N636="snížená",J636,0)</f>
        <v>0</v>
      </c>
      <c r="BG636" s="161">
        <f>IF(N636="zákl. přenesená",J636,0)</f>
        <v>0</v>
      </c>
      <c r="BH636" s="161">
        <f>IF(N636="sníž. přenesená",J636,0)</f>
        <v>0</v>
      </c>
      <c r="BI636" s="161">
        <f>IF(N636="nulová",J636,0)</f>
        <v>0</v>
      </c>
      <c r="BJ636" s="17" t="s">
        <v>85</v>
      </c>
      <c r="BK636" s="161">
        <f>ROUND(I636*H636,2)</f>
        <v>0</v>
      </c>
      <c r="BL636" s="17" t="s">
        <v>280</v>
      </c>
      <c r="BM636" s="160" t="s">
        <v>1186</v>
      </c>
    </row>
    <row r="637" spans="1:65" s="2" customFormat="1" ht="19.5">
      <c r="A637" s="32"/>
      <c r="B637" s="33"/>
      <c r="C637" s="32"/>
      <c r="D637" s="162" t="s">
        <v>147</v>
      </c>
      <c r="E637" s="32"/>
      <c r="F637" s="163" t="s">
        <v>1162</v>
      </c>
      <c r="G637" s="32"/>
      <c r="H637" s="32"/>
      <c r="I637" s="164"/>
      <c r="J637" s="32"/>
      <c r="K637" s="32"/>
      <c r="L637" s="33"/>
      <c r="M637" s="165"/>
      <c r="N637" s="166"/>
      <c r="O637" s="58"/>
      <c r="P637" s="58"/>
      <c r="Q637" s="58"/>
      <c r="R637" s="58"/>
      <c r="S637" s="58"/>
      <c r="T637" s="59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  <c r="AE637" s="32"/>
      <c r="AT637" s="17" t="s">
        <v>147</v>
      </c>
      <c r="AU637" s="17" t="s">
        <v>87</v>
      </c>
    </row>
    <row r="638" spans="1:65" s="13" customFormat="1" ht="11.25">
      <c r="B638" s="171"/>
      <c r="D638" s="162" t="s">
        <v>213</v>
      </c>
      <c r="E638" s="172" t="s">
        <v>1</v>
      </c>
      <c r="F638" s="173" t="s">
        <v>371</v>
      </c>
      <c r="H638" s="174">
        <v>1</v>
      </c>
      <c r="I638" s="175"/>
      <c r="L638" s="171"/>
      <c r="M638" s="176"/>
      <c r="N638" s="177"/>
      <c r="O638" s="177"/>
      <c r="P638" s="177"/>
      <c r="Q638" s="177"/>
      <c r="R638" s="177"/>
      <c r="S638" s="177"/>
      <c r="T638" s="178"/>
      <c r="AT638" s="172" t="s">
        <v>213</v>
      </c>
      <c r="AU638" s="172" t="s">
        <v>87</v>
      </c>
      <c r="AV638" s="13" t="s">
        <v>87</v>
      </c>
      <c r="AW638" s="13" t="s">
        <v>32</v>
      </c>
      <c r="AX638" s="13" t="s">
        <v>77</v>
      </c>
      <c r="AY638" s="172" t="s">
        <v>128</v>
      </c>
    </row>
    <row r="639" spans="1:65" s="14" customFormat="1" ht="11.25">
      <c r="B639" s="179"/>
      <c r="D639" s="162" t="s">
        <v>213</v>
      </c>
      <c r="E639" s="180" t="s">
        <v>1</v>
      </c>
      <c r="F639" s="181" t="s">
        <v>220</v>
      </c>
      <c r="H639" s="182">
        <v>1</v>
      </c>
      <c r="I639" s="183"/>
      <c r="L639" s="179"/>
      <c r="M639" s="184"/>
      <c r="N639" s="185"/>
      <c r="O639" s="185"/>
      <c r="P639" s="185"/>
      <c r="Q639" s="185"/>
      <c r="R639" s="185"/>
      <c r="S639" s="185"/>
      <c r="T639" s="186"/>
      <c r="AT639" s="180" t="s">
        <v>213</v>
      </c>
      <c r="AU639" s="180" t="s">
        <v>87</v>
      </c>
      <c r="AV639" s="14" t="s">
        <v>149</v>
      </c>
      <c r="AW639" s="14" t="s">
        <v>32</v>
      </c>
      <c r="AX639" s="14" t="s">
        <v>85</v>
      </c>
      <c r="AY639" s="180" t="s">
        <v>128</v>
      </c>
    </row>
    <row r="640" spans="1:65" s="2" customFormat="1" ht="24.2" customHeight="1">
      <c r="A640" s="32"/>
      <c r="B640" s="148"/>
      <c r="C640" s="149" t="s">
        <v>1187</v>
      </c>
      <c r="D640" s="149" t="s">
        <v>131</v>
      </c>
      <c r="E640" s="150" t="s">
        <v>1188</v>
      </c>
      <c r="F640" s="151" t="s">
        <v>1189</v>
      </c>
      <c r="G640" s="152" t="s">
        <v>223</v>
      </c>
      <c r="H640" s="153">
        <v>1</v>
      </c>
      <c r="I640" s="154"/>
      <c r="J640" s="155">
        <f>ROUND(I640*H640,2)</f>
        <v>0</v>
      </c>
      <c r="K640" s="151" t="s">
        <v>1</v>
      </c>
      <c r="L640" s="33"/>
      <c r="M640" s="156" t="s">
        <v>1</v>
      </c>
      <c r="N640" s="157" t="s">
        <v>42</v>
      </c>
      <c r="O640" s="58"/>
      <c r="P640" s="158">
        <f>O640*H640</f>
        <v>0</v>
      </c>
      <c r="Q640" s="158">
        <v>0</v>
      </c>
      <c r="R640" s="158">
        <f>Q640*H640</f>
        <v>0</v>
      </c>
      <c r="S640" s="158">
        <v>0</v>
      </c>
      <c r="T640" s="159">
        <f>S640*H640</f>
        <v>0</v>
      </c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  <c r="AE640" s="32"/>
      <c r="AR640" s="160" t="s">
        <v>280</v>
      </c>
      <c r="AT640" s="160" t="s">
        <v>131</v>
      </c>
      <c r="AU640" s="160" t="s">
        <v>87</v>
      </c>
      <c r="AY640" s="17" t="s">
        <v>128</v>
      </c>
      <c r="BE640" s="161">
        <f>IF(N640="základní",J640,0)</f>
        <v>0</v>
      </c>
      <c r="BF640" s="161">
        <f>IF(N640="snížená",J640,0)</f>
        <v>0</v>
      </c>
      <c r="BG640" s="161">
        <f>IF(N640="zákl. přenesená",J640,0)</f>
        <v>0</v>
      </c>
      <c r="BH640" s="161">
        <f>IF(N640="sníž. přenesená",J640,0)</f>
        <v>0</v>
      </c>
      <c r="BI640" s="161">
        <f>IF(N640="nulová",J640,0)</f>
        <v>0</v>
      </c>
      <c r="BJ640" s="17" t="s">
        <v>85</v>
      </c>
      <c r="BK640" s="161">
        <f>ROUND(I640*H640,2)</f>
        <v>0</v>
      </c>
      <c r="BL640" s="17" t="s">
        <v>280</v>
      </c>
      <c r="BM640" s="160" t="s">
        <v>1190</v>
      </c>
    </row>
    <row r="641" spans="1:65" s="2" customFormat="1" ht="49.15" customHeight="1">
      <c r="A641" s="32"/>
      <c r="B641" s="148"/>
      <c r="C641" s="149" t="s">
        <v>1191</v>
      </c>
      <c r="D641" s="149" t="s">
        <v>131</v>
      </c>
      <c r="E641" s="150" t="s">
        <v>1192</v>
      </c>
      <c r="F641" s="151" t="s">
        <v>1193</v>
      </c>
      <c r="G641" s="152" t="s">
        <v>223</v>
      </c>
      <c r="H641" s="153">
        <v>1</v>
      </c>
      <c r="I641" s="154"/>
      <c r="J641" s="155">
        <f>ROUND(I641*H641,2)</f>
        <v>0</v>
      </c>
      <c r="K641" s="151" t="s">
        <v>1</v>
      </c>
      <c r="L641" s="33"/>
      <c r="M641" s="156" t="s">
        <v>1</v>
      </c>
      <c r="N641" s="157" t="s">
        <v>42</v>
      </c>
      <c r="O641" s="58"/>
      <c r="P641" s="158">
        <f>O641*H641</f>
        <v>0</v>
      </c>
      <c r="Q641" s="158">
        <v>0</v>
      </c>
      <c r="R641" s="158">
        <f>Q641*H641</f>
        <v>0</v>
      </c>
      <c r="S641" s="158">
        <v>0</v>
      </c>
      <c r="T641" s="159">
        <f>S641*H641</f>
        <v>0</v>
      </c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  <c r="AE641" s="32"/>
      <c r="AR641" s="160" t="s">
        <v>280</v>
      </c>
      <c r="AT641" s="160" t="s">
        <v>131</v>
      </c>
      <c r="AU641" s="160" t="s">
        <v>87</v>
      </c>
      <c r="AY641" s="17" t="s">
        <v>128</v>
      </c>
      <c r="BE641" s="161">
        <f>IF(N641="základní",J641,0)</f>
        <v>0</v>
      </c>
      <c r="BF641" s="161">
        <f>IF(N641="snížená",J641,0)</f>
        <v>0</v>
      </c>
      <c r="BG641" s="161">
        <f>IF(N641="zákl. přenesená",J641,0)</f>
        <v>0</v>
      </c>
      <c r="BH641" s="161">
        <f>IF(N641="sníž. přenesená",J641,0)</f>
        <v>0</v>
      </c>
      <c r="BI641" s="161">
        <f>IF(N641="nulová",J641,0)</f>
        <v>0</v>
      </c>
      <c r="BJ641" s="17" t="s">
        <v>85</v>
      </c>
      <c r="BK641" s="161">
        <f>ROUND(I641*H641,2)</f>
        <v>0</v>
      </c>
      <c r="BL641" s="17" t="s">
        <v>280</v>
      </c>
      <c r="BM641" s="160" t="s">
        <v>1194</v>
      </c>
    </row>
    <row r="642" spans="1:65" s="2" customFormat="1" ht="19.5">
      <c r="A642" s="32"/>
      <c r="B642" s="33"/>
      <c r="C642" s="32"/>
      <c r="D642" s="162" t="s">
        <v>147</v>
      </c>
      <c r="E642" s="32"/>
      <c r="F642" s="163" t="s">
        <v>1195</v>
      </c>
      <c r="G642" s="32"/>
      <c r="H642" s="32"/>
      <c r="I642" s="164"/>
      <c r="J642" s="32"/>
      <c r="K642" s="32"/>
      <c r="L642" s="33"/>
      <c r="M642" s="165"/>
      <c r="N642" s="166"/>
      <c r="O642" s="58"/>
      <c r="P642" s="58"/>
      <c r="Q642" s="58"/>
      <c r="R642" s="58"/>
      <c r="S642" s="58"/>
      <c r="T642" s="59"/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  <c r="AE642" s="32"/>
      <c r="AT642" s="17" t="s">
        <v>147</v>
      </c>
      <c r="AU642" s="17" t="s">
        <v>87</v>
      </c>
    </row>
    <row r="643" spans="1:65" s="2" customFormat="1" ht="49.15" customHeight="1">
      <c r="A643" s="32"/>
      <c r="B643" s="148"/>
      <c r="C643" s="149" t="s">
        <v>1196</v>
      </c>
      <c r="D643" s="149" t="s">
        <v>131</v>
      </c>
      <c r="E643" s="150" t="s">
        <v>1197</v>
      </c>
      <c r="F643" s="151" t="s">
        <v>1198</v>
      </c>
      <c r="G643" s="152" t="s">
        <v>223</v>
      </c>
      <c r="H643" s="153">
        <v>1</v>
      </c>
      <c r="I643" s="154"/>
      <c r="J643" s="155">
        <f>ROUND(I643*H643,2)</f>
        <v>0</v>
      </c>
      <c r="K643" s="151" t="s">
        <v>1</v>
      </c>
      <c r="L643" s="33"/>
      <c r="M643" s="156" t="s">
        <v>1</v>
      </c>
      <c r="N643" s="157" t="s">
        <v>42</v>
      </c>
      <c r="O643" s="58"/>
      <c r="P643" s="158">
        <f>O643*H643</f>
        <v>0</v>
      </c>
      <c r="Q643" s="158">
        <v>0</v>
      </c>
      <c r="R643" s="158">
        <f>Q643*H643</f>
        <v>0</v>
      </c>
      <c r="S643" s="158">
        <v>0</v>
      </c>
      <c r="T643" s="159">
        <f>S643*H643</f>
        <v>0</v>
      </c>
      <c r="U643" s="32"/>
      <c r="V643" s="32"/>
      <c r="W643" s="32"/>
      <c r="X643" s="32"/>
      <c r="Y643" s="32"/>
      <c r="Z643" s="32"/>
      <c r="AA643" s="32"/>
      <c r="AB643" s="32"/>
      <c r="AC643" s="32"/>
      <c r="AD643" s="32"/>
      <c r="AE643" s="32"/>
      <c r="AR643" s="160" t="s">
        <v>280</v>
      </c>
      <c r="AT643" s="160" t="s">
        <v>131</v>
      </c>
      <c r="AU643" s="160" t="s">
        <v>87</v>
      </c>
      <c r="AY643" s="17" t="s">
        <v>128</v>
      </c>
      <c r="BE643" s="161">
        <f>IF(N643="základní",J643,0)</f>
        <v>0</v>
      </c>
      <c r="BF643" s="161">
        <f>IF(N643="snížená",J643,0)</f>
        <v>0</v>
      </c>
      <c r="BG643" s="161">
        <f>IF(N643="zákl. přenesená",J643,0)</f>
        <v>0</v>
      </c>
      <c r="BH643" s="161">
        <f>IF(N643="sníž. přenesená",J643,0)</f>
        <v>0</v>
      </c>
      <c r="BI643" s="161">
        <f>IF(N643="nulová",J643,0)</f>
        <v>0</v>
      </c>
      <c r="BJ643" s="17" t="s">
        <v>85</v>
      </c>
      <c r="BK643" s="161">
        <f>ROUND(I643*H643,2)</f>
        <v>0</v>
      </c>
      <c r="BL643" s="17" t="s">
        <v>280</v>
      </c>
      <c r="BM643" s="160" t="s">
        <v>1199</v>
      </c>
    </row>
    <row r="644" spans="1:65" s="2" customFormat="1" ht="19.5">
      <c r="A644" s="32"/>
      <c r="B644" s="33"/>
      <c r="C644" s="32"/>
      <c r="D644" s="162" t="s">
        <v>147</v>
      </c>
      <c r="E644" s="32"/>
      <c r="F644" s="163" t="s">
        <v>1195</v>
      </c>
      <c r="G644" s="32"/>
      <c r="H644" s="32"/>
      <c r="I644" s="164"/>
      <c r="J644" s="32"/>
      <c r="K644" s="32"/>
      <c r="L644" s="33"/>
      <c r="M644" s="165"/>
      <c r="N644" s="166"/>
      <c r="O644" s="58"/>
      <c r="P644" s="58"/>
      <c r="Q644" s="58"/>
      <c r="R644" s="58"/>
      <c r="S644" s="58"/>
      <c r="T644" s="59"/>
      <c r="U644" s="32"/>
      <c r="V644" s="32"/>
      <c r="W644" s="32"/>
      <c r="X644" s="32"/>
      <c r="Y644" s="32"/>
      <c r="Z644" s="32"/>
      <c r="AA644" s="32"/>
      <c r="AB644" s="32"/>
      <c r="AC644" s="32"/>
      <c r="AD644" s="32"/>
      <c r="AE644" s="32"/>
      <c r="AT644" s="17" t="s">
        <v>147</v>
      </c>
      <c r="AU644" s="17" t="s">
        <v>87</v>
      </c>
    </row>
    <row r="645" spans="1:65" s="12" customFormat="1" ht="22.9" customHeight="1">
      <c r="B645" s="135"/>
      <c r="D645" s="136" t="s">
        <v>76</v>
      </c>
      <c r="E645" s="146" t="s">
        <v>1200</v>
      </c>
      <c r="F645" s="146" t="s">
        <v>1201</v>
      </c>
      <c r="I645" s="138"/>
      <c r="J645" s="147">
        <f>BK645</f>
        <v>0</v>
      </c>
      <c r="L645" s="135"/>
      <c r="M645" s="140"/>
      <c r="N645" s="141"/>
      <c r="O645" s="141"/>
      <c r="P645" s="142">
        <f>SUM(P646:P684)</f>
        <v>0</v>
      </c>
      <c r="Q645" s="141"/>
      <c r="R645" s="142">
        <f>SUM(R646:R684)</f>
        <v>1.4954559999999997</v>
      </c>
      <c r="S645" s="141"/>
      <c r="T645" s="143">
        <f>SUM(T646:T684)</f>
        <v>0</v>
      </c>
      <c r="AR645" s="136" t="s">
        <v>87</v>
      </c>
      <c r="AT645" s="144" t="s">
        <v>76</v>
      </c>
      <c r="AU645" s="144" t="s">
        <v>85</v>
      </c>
      <c r="AY645" s="136" t="s">
        <v>128</v>
      </c>
      <c r="BK645" s="145">
        <f>SUM(BK646:BK684)</f>
        <v>0</v>
      </c>
    </row>
    <row r="646" spans="1:65" s="2" customFormat="1" ht="21.75" customHeight="1">
      <c r="A646" s="32"/>
      <c r="B646" s="148"/>
      <c r="C646" s="149" t="s">
        <v>1202</v>
      </c>
      <c r="D646" s="149" t="s">
        <v>131</v>
      </c>
      <c r="E646" s="150" t="s">
        <v>1203</v>
      </c>
      <c r="F646" s="151" t="s">
        <v>1204</v>
      </c>
      <c r="G646" s="152" t="s">
        <v>217</v>
      </c>
      <c r="H646" s="153">
        <v>168.1</v>
      </c>
      <c r="I646" s="154"/>
      <c r="J646" s="155">
        <f>ROUND(I646*H646,2)</f>
        <v>0</v>
      </c>
      <c r="K646" s="151" t="s">
        <v>135</v>
      </c>
      <c r="L646" s="33"/>
      <c r="M646" s="156" t="s">
        <v>1</v>
      </c>
      <c r="N646" s="157" t="s">
        <v>42</v>
      </c>
      <c r="O646" s="58"/>
      <c r="P646" s="158">
        <f>O646*H646</f>
        <v>0</v>
      </c>
      <c r="Q646" s="158">
        <v>0</v>
      </c>
      <c r="R646" s="158">
        <f>Q646*H646</f>
        <v>0</v>
      </c>
      <c r="S646" s="158">
        <v>0</v>
      </c>
      <c r="T646" s="159">
        <f>S646*H646</f>
        <v>0</v>
      </c>
      <c r="U646" s="32"/>
      <c r="V646" s="32"/>
      <c r="W646" s="32"/>
      <c r="X646" s="32"/>
      <c r="Y646" s="32"/>
      <c r="Z646" s="32"/>
      <c r="AA646" s="32"/>
      <c r="AB646" s="32"/>
      <c r="AC646" s="32"/>
      <c r="AD646" s="32"/>
      <c r="AE646" s="32"/>
      <c r="AR646" s="160" t="s">
        <v>280</v>
      </c>
      <c r="AT646" s="160" t="s">
        <v>131</v>
      </c>
      <c r="AU646" s="160" t="s">
        <v>87</v>
      </c>
      <c r="AY646" s="17" t="s">
        <v>128</v>
      </c>
      <c r="BE646" s="161">
        <f>IF(N646="základní",J646,0)</f>
        <v>0</v>
      </c>
      <c r="BF646" s="161">
        <f>IF(N646="snížená",J646,0)</f>
        <v>0</v>
      </c>
      <c r="BG646" s="161">
        <f>IF(N646="zákl. přenesená",J646,0)</f>
        <v>0</v>
      </c>
      <c r="BH646" s="161">
        <f>IF(N646="sníž. přenesená",J646,0)</f>
        <v>0</v>
      </c>
      <c r="BI646" s="161">
        <f>IF(N646="nulová",J646,0)</f>
        <v>0</v>
      </c>
      <c r="BJ646" s="17" t="s">
        <v>85</v>
      </c>
      <c r="BK646" s="161">
        <f>ROUND(I646*H646,2)</f>
        <v>0</v>
      </c>
      <c r="BL646" s="17" t="s">
        <v>280</v>
      </c>
      <c r="BM646" s="160" t="s">
        <v>1205</v>
      </c>
    </row>
    <row r="647" spans="1:65" s="13" customFormat="1" ht="11.25">
      <c r="B647" s="171"/>
      <c r="D647" s="162" t="s">
        <v>213</v>
      </c>
      <c r="E647" s="172" t="s">
        <v>1</v>
      </c>
      <c r="F647" s="173" t="s">
        <v>327</v>
      </c>
      <c r="H647" s="174">
        <v>122</v>
      </c>
      <c r="I647" s="175"/>
      <c r="L647" s="171"/>
      <c r="M647" s="176"/>
      <c r="N647" s="177"/>
      <c r="O647" s="177"/>
      <c r="P647" s="177"/>
      <c r="Q647" s="177"/>
      <c r="R647" s="177"/>
      <c r="S647" s="177"/>
      <c r="T647" s="178"/>
      <c r="AT647" s="172" t="s">
        <v>213</v>
      </c>
      <c r="AU647" s="172" t="s">
        <v>87</v>
      </c>
      <c r="AV647" s="13" t="s">
        <v>87</v>
      </c>
      <c r="AW647" s="13" t="s">
        <v>32</v>
      </c>
      <c r="AX647" s="13" t="s">
        <v>77</v>
      </c>
      <c r="AY647" s="172" t="s">
        <v>128</v>
      </c>
    </row>
    <row r="648" spans="1:65" s="15" customFormat="1" ht="11.25">
      <c r="B648" s="197"/>
      <c r="D648" s="162" t="s">
        <v>213</v>
      </c>
      <c r="E648" s="198" t="s">
        <v>1</v>
      </c>
      <c r="F648" s="199" t="s">
        <v>328</v>
      </c>
      <c r="H648" s="200">
        <v>122</v>
      </c>
      <c r="I648" s="201"/>
      <c r="L648" s="197"/>
      <c r="M648" s="202"/>
      <c r="N648" s="203"/>
      <c r="O648" s="203"/>
      <c r="P648" s="203"/>
      <c r="Q648" s="203"/>
      <c r="R648" s="203"/>
      <c r="S648" s="203"/>
      <c r="T648" s="204"/>
      <c r="AT648" s="198" t="s">
        <v>213</v>
      </c>
      <c r="AU648" s="198" t="s">
        <v>87</v>
      </c>
      <c r="AV648" s="15" t="s">
        <v>143</v>
      </c>
      <c r="AW648" s="15" t="s">
        <v>32</v>
      </c>
      <c r="AX648" s="15" t="s">
        <v>77</v>
      </c>
      <c r="AY648" s="198" t="s">
        <v>128</v>
      </c>
    </row>
    <row r="649" spans="1:65" s="13" customFormat="1" ht="11.25">
      <c r="B649" s="171"/>
      <c r="D649" s="162" t="s">
        <v>213</v>
      </c>
      <c r="E649" s="172" t="s">
        <v>1</v>
      </c>
      <c r="F649" s="173" t="s">
        <v>329</v>
      </c>
      <c r="H649" s="174">
        <v>46.1</v>
      </c>
      <c r="I649" s="175"/>
      <c r="L649" s="171"/>
      <c r="M649" s="176"/>
      <c r="N649" s="177"/>
      <c r="O649" s="177"/>
      <c r="P649" s="177"/>
      <c r="Q649" s="177"/>
      <c r="R649" s="177"/>
      <c r="S649" s="177"/>
      <c r="T649" s="178"/>
      <c r="AT649" s="172" t="s">
        <v>213</v>
      </c>
      <c r="AU649" s="172" t="s">
        <v>87</v>
      </c>
      <c r="AV649" s="13" t="s">
        <v>87</v>
      </c>
      <c r="AW649" s="13" t="s">
        <v>32</v>
      </c>
      <c r="AX649" s="13" t="s">
        <v>77</v>
      </c>
      <c r="AY649" s="172" t="s">
        <v>128</v>
      </c>
    </row>
    <row r="650" spans="1:65" s="15" customFormat="1" ht="11.25">
      <c r="B650" s="197"/>
      <c r="D650" s="162" t="s">
        <v>213</v>
      </c>
      <c r="E650" s="198" t="s">
        <v>1</v>
      </c>
      <c r="F650" s="199" t="s">
        <v>309</v>
      </c>
      <c r="H650" s="200">
        <v>46.1</v>
      </c>
      <c r="I650" s="201"/>
      <c r="L650" s="197"/>
      <c r="M650" s="202"/>
      <c r="N650" s="203"/>
      <c r="O650" s="203"/>
      <c r="P650" s="203"/>
      <c r="Q650" s="203"/>
      <c r="R650" s="203"/>
      <c r="S650" s="203"/>
      <c r="T650" s="204"/>
      <c r="AT650" s="198" t="s">
        <v>213</v>
      </c>
      <c r="AU650" s="198" t="s">
        <v>87</v>
      </c>
      <c r="AV650" s="15" t="s">
        <v>143</v>
      </c>
      <c r="AW650" s="15" t="s">
        <v>32</v>
      </c>
      <c r="AX650" s="15" t="s">
        <v>77</v>
      </c>
      <c r="AY650" s="198" t="s">
        <v>128</v>
      </c>
    </row>
    <row r="651" spans="1:65" s="14" customFormat="1" ht="11.25">
      <c r="B651" s="179"/>
      <c r="D651" s="162" t="s">
        <v>213</v>
      </c>
      <c r="E651" s="180" t="s">
        <v>1</v>
      </c>
      <c r="F651" s="181" t="s">
        <v>220</v>
      </c>
      <c r="H651" s="182">
        <v>168.1</v>
      </c>
      <c r="I651" s="183"/>
      <c r="L651" s="179"/>
      <c r="M651" s="184"/>
      <c r="N651" s="185"/>
      <c r="O651" s="185"/>
      <c r="P651" s="185"/>
      <c r="Q651" s="185"/>
      <c r="R651" s="185"/>
      <c r="S651" s="185"/>
      <c r="T651" s="186"/>
      <c r="AT651" s="180" t="s">
        <v>213</v>
      </c>
      <c r="AU651" s="180" t="s">
        <v>87</v>
      </c>
      <c r="AV651" s="14" t="s">
        <v>149</v>
      </c>
      <c r="AW651" s="14" t="s">
        <v>32</v>
      </c>
      <c r="AX651" s="14" t="s">
        <v>85</v>
      </c>
      <c r="AY651" s="180" t="s">
        <v>128</v>
      </c>
    </row>
    <row r="652" spans="1:65" s="2" customFormat="1" ht="16.5" customHeight="1">
      <c r="A652" s="32"/>
      <c r="B652" s="148"/>
      <c r="C652" s="149" t="s">
        <v>1206</v>
      </c>
      <c r="D652" s="149" t="s">
        <v>131</v>
      </c>
      <c r="E652" s="150" t="s">
        <v>1207</v>
      </c>
      <c r="F652" s="151" t="s">
        <v>1208</v>
      </c>
      <c r="G652" s="152" t="s">
        <v>217</v>
      </c>
      <c r="H652" s="153">
        <v>168.1</v>
      </c>
      <c r="I652" s="154"/>
      <c r="J652" s="155">
        <f>ROUND(I652*H652,2)</f>
        <v>0</v>
      </c>
      <c r="K652" s="151" t="s">
        <v>135</v>
      </c>
      <c r="L652" s="33"/>
      <c r="M652" s="156" t="s">
        <v>1</v>
      </c>
      <c r="N652" s="157" t="s">
        <v>42</v>
      </c>
      <c r="O652" s="58"/>
      <c r="P652" s="158">
        <f>O652*H652</f>
        <v>0</v>
      </c>
      <c r="Q652" s="158">
        <v>0</v>
      </c>
      <c r="R652" s="158">
        <f>Q652*H652</f>
        <v>0</v>
      </c>
      <c r="S652" s="158">
        <v>0</v>
      </c>
      <c r="T652" s="159">
        <f>S652*H652</f>
        <v>0</v>
      </c>
      <c r="U652" s="32"/>
      <c r="V652" s="32"/>
      <c r="W652" s="32"/>
      <c r="X652" s="32"/>
      <c r="Y652" s="32"/>
      <c r="Z652" s="32"/>
      <c r="AA652" s="32"/>
      <c r="AB652" s="32"/>
      <c r="AC652" s="32"/>
      <c r="AD652" s="32"/>
      <c r="AE652" s="32"/>
      <c r="AR652" s="160" t="s">
        <v>280</v>
      </c>
      <c r="AT652" s="160" t="s">
        <v>131</v>
      </c>
      <c r="AU652" s="160" t="s">
        <v>87</v>
      </c>
      <c r="AY652" s="17" t="s">
        <v>128</v>
      </c>
      <c r="BE652" s="161">
        <f>IF(N652="základní",J652,0)</f>
        <v>0</v>
      </c>
      <c r="BF652" s="161">
        <f>IF(N652="snížená",J652,0)</f>
        <v>0</v>
      </c>
      <c r="BG652" s="161">
        <f>IF(N652="zákl. přenesená",J652,0)</f>
        <v>0</v>
      </c>
      <c r="BH652" s="161">
        <f>IF(N652="sníž. přenesená",J652,0)</f>
        <v>0</v>
      </c>
      <c r="BI652" s="161">
        <f>IF(N652="nulová",J652,0)</f>
        <v>0</v>
      </c>
      <c r="BJ652" s="17" t="s">
        <v>85</v>
      </c>
      <c r="BK652" s="161">
        <f>ROUND(I652*H652,2)</f>
        <v>0</v>
      </c>
      <c r="BL652" s="17" t="s">
        <v>280</v>
      </c>
      <c r="BM652" s="160" t="s">
        <v>1209</v>
      </c>
    </row>
    <row r="653" spans="1:65" s="2" customFormat="1" ht="24.2" customHeight="1">
      <c r="A653" s="32"/>
      <c r="B653" s="148"/>
      <c r="C653" s="149" t="s">
        <v>1210</v>
      </c>
      <c r="D653" s="149" t="s">
        <v>131</v>
      </c>
      <c r="E653" s="150" t="s">
        <v>1211</v>
      </c>
      <c r="F653" s="151" t="s">
        <v>1212</v>
      </c>
      <c r="G653" s="152" t="s">
        <v>217</v>
      </c>
      <c r="H653" s="153">
        <v>168.1</v>
      </c>
      <c r="I653" s="154"/>
      <c r="J653" s="155">
        <f>ROUND(I653*H653,2)</f>
        <v>0</v>
      </c>
      <c r="K653" s="151" t="s">
        <v>135</v>
      </c>
      <c r="L653" s="33"/>
      <c r="M653" s="156" t="s">
        <v>1</v>
      </c>
      <c r="N653" s="157" t="s">
        <v>42</v>
      </c>
      <c r="O653" s="58"/>
      <c r="P653" s="158">
        <f>O653*H653</f>
        <v>0</v>
      </c>
      <c r="Q653" s="158">
        <v>3.0000000000000001E-5</v>
      </c>
      <c r="R653" s="158">
        <f>Q653*H653</f>
        <v>5.0429999999999997E-3</v>
      </c>
      <c r="S653" s="158">
        <v>0</v>
      </c>
      <c r="T653" s="159">
        <f>S653*H653</f>
        <v>0</v>
      </c>
      <c r="U653" s="32"/>
      <c r="V653" s="32"/>
      <c r="W653" s="32"/>
      <c r="X653" s="32"/>
      <c r="Y653" s="32"/>
      <c r="Z653" s="32"/>
      <c r="AA653" s="32"/>
      <c r="AB653" s="32"/>
      <c r="AC653" s="32"/>
      <c r="AD653" s="32"/>
      <c r="AE653" s="32"/>
      <c r="AR653" s="160" t="s">
        <v>280</v>
      </c>
      <c r="AT653" s="160" t="s">
        <v>131</v>
      </c>
      <c r="AU653" s="160" t="s">
        <v>87</v>
      </c>
      <c r="AY653" s="17" t="s">
        <v>128</v>
      </c>
      <c r="BE653" s="161">
        <f>IF(N653="základní",J653,0)</f>
        <v>0</v>
      </c>
      <c r="BF653" s="161">
        <f>IF(N653="snížená",J653,0)</f>
        <v>0</v>
      </c>
      <c r="BG653" s="161">
        <f>IF(N653="zákl. přenesená",J653,0)</f>
        <v>0</v>
      </c>
      <c r="BH653" s="161">
        <f>IF(N653="sníž. přenesená",J653,0)</f>
        <v>0</v>
      </c>
      <c r="BI653" s="161">
        <f>IF(N653="nulová",J653,0)</f>
        <v>0</v>
      </c>
      <c r="BJ653" s="17" t="s">
        <v>85</v>
      </c>
      <c r="BK653" s="161">
        <f>ROUND(I653*H653,2)</f>
        <v>0</v>
      </c>
      <c r="BL653" s="17" t="s">
        <v>280</v>
      </c>
      <c r="BM653" s="160" t="s">
        <v>1213</v>
      </c>
    </row>
    <row r="654" spans="1:65" s="2" customFormat="1" ht="33" customHeight="1">
      <c r="A654" s="32"/>
      <c r="B654" s="148"/>
      <c r="C654" s="149" t="s">
        <v>1214</v>
      </c>
      <c r="D654" s="149" t="s">
        <v>131</v>
      </c>
      <c r="E654" s="150" t="s">
        <v>1215</v>
      </c>
      <c r="F654" s="151" t="s">
        <v>1216</v>
      </c>
      <c r="G654" s="152" t="s">
        <v>217</v>
      </c>
      <c r="H654" s="153">
        <v>168.1</v>
      </c>
      <c r="I654" s="154"/>
      <c r="J654" s="155">
        <f>ROUND(I654*H654,2)</f>
        <v>0</v>
      </c>
      <c r="K654" s="151" t="s">
        <v>135</v>
      </c>
      <c r="L654" s="33"/>
      <c r="M654" s="156" t="s">
        <v>1</v>
      </c>
      <c r="N654" s="157" t="s">
        <v>42</v>
      </c>
      <c r="O654" s="58"/>
      <c r="P654" s="158">
        <f>O654*H654</f>
        <v>0</v>
      </c>
      <c r="Q654" s="158">
        <v>4.4999999999999997E-3</v>
      </c>
      <c r="R654" s="158">
        <f>Q654*H654</f>
        <v>0.75644999999999996</v>
      </c>
      <c r="S654" s="158">
        <v>0</v>
      </c>
      <c r="T654" s="159">
        <f>S654*H654</f>
        <v>0</v>
      </c>
      <c r="U654" s="32"/>
      <c r="V654" s="32"/>
      <c r="W654" s="32"/>
      <c r="X654" s="32"/>
      <c r="Y654" s="32"/>
      <c r="Z654" s="32"/>
      <c r="AA654" s="32"/>
      <c r="AB654" s="32"/>
      <c r="AC654" s="32"/>
      <c r="AD654" s="32"/>
      <c r="AE654" s="32"/>
      <c r="AR654" s="160" t="s">
        <v>280</v>
      </c>
      <c r="AT654" s="160" t="s">
        <v>131</v>
      </c>
      <c r="AU654" s="160" t="s">
        <v>87</v>
      </c>
      <c r="AY654" s="17" t="s">
        <v>128</v>
      </c>
      <c r="BE654" s="161">
        <f>IF(N654="základní",J654,0)</f>
        <v>0</v>
      </c>
      <c r="BF654" s="161">
        <f>IF(N654="snížená",J654,0)</f>
        <v>0</v>
      </c>
      <c r="BG654" s="161">
        <f>IF(N654="zákl. přenesená",J654,0)</f>
        <v>0</v>
      </c>
      <c r="BH654" s="161">
        <f>IF(N654="sníž. přenesená",J654,0)</f>
        <v>0</v>
      </c>
      <c r="BI654" s="161">
        <f>IF(N654="nulová",J654,0)</f>
        <v>0</v>
      </c>
      <c r="BJ654" s="17" t="s">
        <v>85</v>
      </c>
      <c r="BK654" s="161">
        <f>ROUND(I654*H654,2)</f>
        <v>0</v>
      </c>
      <c r="BL654" s="17" t="s">
        <v>280</v>
      </c>
      <c r="BM654" s="160" t="s">
        <v>1217</v>
      </c>
    </row>
    <row r="655" spans="1:65" s="13" customFormat="1" ht="11.25">
      <c r="B655" s="171"/>
      <c r="D655" s="162" t="s">
        <v>213</v>
      </c>
      <c r="E655" s="172" t="s">
        <v>1</v>
      </c>
      <c r="F655" s="173" t="s">
        <v>327</v>
      </c>
      <c r="H655" s="174">
        <v>122</v>
      </c>
      <c r="I655" s="175"/>
      <c r="L655" s="171"/>
      <c r="M655" s="176"/>
      <c r="N655" s="177"/>
      <c r="O655" s="177"/>
      <c r="P655" s="177"/>
      <c r="Q655" s="177"/>
      <c r="R655" s="177"/>
      <c r="S655" s="177"/>
      <c r="T655" s="178"/>
      <c r="AT655" s="172" t="s">
        <v>213</v>
      </c>
      <c r="AU655" s="172" t="s">
        <v>87</v>
      </c>
      <c r="AV655" s="13" t="s">
        <v>87</v>
      </c>
      <c r="AW655" s="13" t="s">
        <v>32</v>
      </c>
      <c r="AX655" s="13" t="s">
        <v>77</v>
      </c>
      <c r="AY655" s="172" t="s">
        <v>128</v>
      </c>
    </row>
    <row r="656" spans="1:65" s="15" customFormat="1" ht="11.25">
      <c r="B656" s="197"/>
      <c r="D656" s="162" t="s">
        <v>213</v>
      </c>
      <c r="E656" s="198" t="s">
        <v>1</v>
      </c>
      <c r="F656" s="199" t="s">
        <v>328</v>
      </c>
      <c r="H656" s="200">
        <v>122</v>
      </c>
      <c r="I656" s="201"/>
      <c r="L656" s="197"/>
      <c r="M656" s="202"/>
      <c r="N656" s="203"/>
      <c r="O656" s="203"/>
      <c r="P656" s="203"/>
      <c r="Q656" s="203"/>
      <c r="R656" s="203"/>
      <c r="S656" s="203"/>
      <c r="T656" s="204"/>
      <c r="AT656" s="198" t="s">
        <v>213</v>
      </c>
      <c r="AU656" s="198" t="s">
        <v>87</v>
      </c>
      <c r="AV656" s="15" t="s">
        <v>143</v>
      </c>
      <c r="AW656" s="15" t="s">
        <v>32</v>
      </c>
      <c r="AX656" s="15" t="s">
        <v>77</v>
      </c>
      <c r="AY656" s="198" t="s">
        <v>128</v>
      </c>
    </row>
    <row r="657" spans="1:65" s="13" customFormat="1" ht="11.25">
      <c r="B657" s="171"/>
      <c r="D657" s="162" t="s">
        <v>213</v>
      </c>
      <c r="E657" s="172" t="s">
        <v>1</v>
      </c>
      <c r="F657" s="173" t="s">
        <v>329</v>
      </c>
      <c r="H657" s="174">
        <v>46.1</v>
      </c>
      <c r="I657" s="175"/>
      <c r="L657" s="171"/>
      <c r="M657" s="176"/>
      <c r="N657" s="177"/>
      <c r="O657" s="177"/>
      <c r="P657" s="177"/>
      <c r="Q657" s="177"/>
      <c r="R657" s="177"/>
      <c r="S657" s="177"/>
      <c r="T657" s="178"/>
      <c r="AT657" s="172" t="s">
        <v>213</v>
      </c>
      <c r="AU657" s="172" t="s">
        <v>87</v>
      </c>
      <c r="AV657" s="13" t="s">
        <v>87</v>
      </c>
      <c r="AW657" s="13" t="s">
        <v>32</v>
      </c>
      <c r="AX657" s="13" t="s">
        <v>77</v>
      </c>
      <c r="AY657" s="172" t="s">
        <v>128</v>
      </c>
    </row>
    <row r="658" spans="1:65" s="15" customFormat="1" ht="11.25">
      <c r="B658" s="197"/>
      <c r="D658" s="162" t="s">
        <v>213</v>
      </c>
      <c r="E658" s="198" t="s">
        <v>1</v>
      </c>
      <c r="F658" s="199" t="s">
        <v>309</v>
      </c>
      <c r="H658" s="200">
        <v>46.1</v>
      </c>
      <c r="I658" s="201"/>
      <c r="L658" s="197"/>
      <c r="M658" s="202"/>
      <c r="N658" s="203"/>
      <c r="O658" s="203"/>
      <c r="P658" s="203"/>
      <c r="Q658" s="203"/>
      <c r="R658" s="203"/>
      <c r="S658" s="203"/>
      <c r="T658" s="204"/>
      <c r="AT658" s="198" t="s">
        <v>213</v>
      </c>
      <c r="AU658" s="198" t="s">
        <v>87</v>
      </c>
      <c r="AV658" s="15" t="s">
        <v>143</v>
      </c>
      <c r="AW658" s="15" t="s">
        <v>32</v>
      </c>
      <c r="AX658" s="15" t="s">
        <v>77</v>
      </c>
      <c r="AY658" s="198" t="s">
        <v>128</v>
      </c>
    </row>
    <row r="659" spans="1:65" s="14" customFormat="1" ht="11.25">
      <c r="B659" s="179"/>
      <c r="D659" s="162" t="s">
        <v>213</v>
      </c>
      <c r="E659" s="180" t="s">
        <v>1</v>
      </c>
      <c r="F659" s="181" t="s">
        <v>220</v>
      </c>
      <c r="H659" s="182">
        <v>168.1</v>
      </c>
      <c r="I659" s="183"/>
      <c r="L659" s="179"/>
      <c r="M659" s="184"/>
      <c r="N659" s="185"/>
      <c r="O659" s="185"/>
      <c r="P659" s="185"/>
      <c r="Q659" s="185"/>
      <c r="R659" s="185"/>
      <c r="S659" s="185"/>
      <c r="T659" s="186"/>
      <c r="AT659" s="180" t="s">
        <v>213</v>
      </c>
      <c r="AU659" s="180" t="s">
        <v>87</v>
      </c>
      <c r="AV659" s="14" t="s">
        <v>149</v>
      </c>
      <c r="AW659" s="14" t="s">
        <v>32</v>
      </c>
      <c r="AX659" s="14" t="s">
        <v>85</v>
      </c>
      <c r="AY659" s="180" t="s">
        <v>128</v>
      </c>
    </row>
    <row r="660" spans="1:65" s="2" customFormat="1" ht="24.2" customHeight="1">
      <c r="A660" s="32"/>
      <c r="B660" s="148"/>
      <c r="C660" s="149" t="s">
        <v>1218</v>
      </c>
      <c r="D660" s="149" t="s">
        <v>131</v>
      </c>
      <c r="E660" s="150" t="s">
        <v>1219</v>
      </c>
      <c r="F660" s="151" t="s">
        <v>1220</v>
      </c>
      <c r="G660" s="152" t="s">
        <v>217</v>
      </c>
      <c r="H660" s="153">
        <v>168.1</v>
      </c>
      <c r="I660" s="154"/>
      <c r="J660" s="155">
        <f>ROUND(I660*H660,2)</f>
        <v>0</v>
      </c>
      <c r="K660" s="151" t="s">
        <v>135</v>
      </c>
      <c r="L660" s="33"/>
      <c r="M660" s="156" t="s">
        <v>1</v>
      </c>
      <c r="N660" s="157" t="s">
        <v>42</v>
      </c>
      <c r="O660" s="58"/>
      <c r="P660" s="158">
        <f>O660*H660</f>
        <v>0</v>
      </c>
      <c r="Q660" s="158">
        <v>4.0000000000000002E-4</v>
      </c>
      <c r="R660" s="158">
        <f>Q660*H660</f>
        <v>6.7239999999999994E-2</v>
      </c>
      <c r="S660" s="158">
        <v>0</v>
      </c>
      <c r="T660" s="159">
        <f>S660*H660</f>
        <v>0</v>
      </c>
      <c r="U660" s="32"/>
      <c r="V660" s="32"/>
      <c r="W660" s="32"/>
      <c r="X660" s="32"/>
      <c r="Y660" s="32"/>
      <c r="Z660" s="32"/>
      <c r="AA660" s="32"/>
      <c r="AB660" s="32"/>
      <c r="AC660" s="32"/>
      <c r="AD660" s="32"/>
      <c r="AE660" s="32"/>
      <c r="AR660" s="160" t="s">
        <v>280</v>
      </c>
      <c r="AT660" s="160" t="s">
        <v>131</v>
      </c>
      <c r="AU660" s="160" t="s">
        <v>87</v>
      </c>
      <c r="AY660" s="17" t="s">
        <v>128</v>
      </c>
      <c r="BE660" s="161">
        <f>IF(N660="základní",J660,0)</f>
        <v>0</v>
      </c>
      <c r="BF660" s="161">
        <f>IF(N660="snížená",J660,0)</f>
        <v>0</v>
      </c>
      <c r="BG660" s="161">
        <f>IF(N660="zákl. přenesená",J660,0)</f>
        <v>0</v>
      </c>
      <c r="BH660" s="161">
        <f>IF(N660="sníž. přenesená",J660,0)</f>
        <v>0</v>
      </c>
      <c r="BI660" s="161">
        <f>IF(N660="nulová",J660,0)</f>
        <v>0</v>
      </c>
      <c r="BJ660" s="17" t="s">
        <v>85</v>
      </c>
      <c r="BK660" s="161">
        <f>ROUND(I660*H660,2)</f>
        <v>0</v>
      </c>
      <c r="BL660" s="17" t="s">
        <v>280</v>
      </c>
      <c r="BM660" s="160" t="s">
        <v>1221</v>
      </c>
    </row>
    <row r="661" spans="1:65" s="13" customFormat="1" ht="11.25">
      <c r="B661" s="171"/>
      <c r="D661" s="162" t="s">
        <v>213</v>
      </c>
      <c r="E661" s="172" t="s">
        <v>1</v>
      </c>
      <c r="F661" s="173" t="s">
        <v>327</v>
      </c>
      <c r="H661" s="174">
        <v>122</v>
      </c>
      <c r="I661" s="175"/>
      <c r="L661" s="171"/>
      <c r="M661" s="176"/>
      <c r="N661" s="177"/>
      <c r="O661" s="177"/>
      <c r="P661" s="177"/>
      <c r="Q661" s="177"/>
      <c r="R661" s="177"/>
      <c r="S661" s="177"/>
      <c r="T661" s="178"/>
      <c r="AT661" s="172" t="s">
        <v>213</v>
      </c>
      <c r="AU661" s="172" t="s">
        <v>87</v>
      </c>
      <c r="AV661" s="13" t="s">
        <v>87</v>
      </c>
      <c r="AW661" s="13" t="s">
        <v>32</v>
      </c>
      <c r="AX661" s="13" t="s">
        <v>77</v>
      </c>
      <c r="AY661" s="172" t="s">
        <v>128</v>
      </c>
    </row>
    <row r="662" spans="1:65" s="15" customFormat="1" ht="11.25">
      <c r="B662" s="197"/>
      <c r="D662" s="162" t="s">
        <v>213</v>
      </c>
      <c r="E662" s="198" t="s">
        <v>1</v>
      </c>
      <c r="F662" s="199" t="s">
        <v>328</v>
      </c>
      <c r="H662" s="200">
        <v>122</v>
      </c>
      <c r="I662" s="201"/>
      <c r="L662" s="197"/>
      <c r="M662" s="202"/>
      <c r="N662" s="203"/>
      <c r="O662" s="203"/>
      <c r="P662" s="203"/>
      <c r="Q662" s="203"/>
      <c r="R662" s="203"/>
      <c r="S662" s="203"/>
      <c r="T662" s="204"/>
      <c r="AT662" s="198" t="s">
        <v>213</v>
      </c>
      <c r="AU662" s="198" t="s">
        <v>87</v>
      </c>
      <c r="AV662" s="15" t="s">
        <v>143</v>
      </c>
      <c r="AW662" s="15" t="s">
        <v>32</v>
      </c>
      <c r="AX662" s="15" t="s">
        <v>77</v>
      </c>
      <c r="AY662" s="198" t="s">
        <v>128</v>
      </c>
    </row>
    <row r="663" spans="1:65" s="13" customFormat="1" ht="11.25">
      <c r="B663" s="171"/>
      <c r="D663" s="162" t="s">
        <v>213</v>
      </c>
      <c r="E663" s="172" t="s">
        <v>1</v>
      </c>
      <c r="F663" s="173" t="s">
        <v>329</v>
      </c>
      <c r="H663" s="174">
        <v>46.1</v>
      </c>
      <c r="I663" s="175"/>
      <c r="L663" s="171"/>
      <c r="M663" s="176"/>
      <c r="N663" s="177"/>
      <c r="O663" s="177"/>
      <c r="P663" s="177"/>
      <c r="Q663" s="177"/>
      <c r="R663" s="177"/>
      <c r="S663" s="177"/>
      <c r="T663" s="178"/>
      <c r="AT663" s="172" t="s">
        <v>213</v>
      </c>
      <c r="AU663" s="172" t="s">
        <v>87</v>
      </c>
      <c r="AV663" s="13" t="s">
        <v>87</v>
      </c>
      <c r="AW663" s="13" t="s">
        <v>32</v>
      </c>
      <c r="AX663" s="13" t="s">
        <v>77</v>
      </c>
      <c r="AY663" s="172" t="s">
        <v>128</v>
      </c>
    </row>
    <row r="664" spans="1:65" s="15" customFormat="1" ht="11.25">
      <c r="B664" s="197"/>
      <c r="D664" s="162" t="s">
        <v>213</v>
      </c>
      <c r="E664" s="198" t="s">
        <v>1</v>
      </c>
      <c r="F664" s="199" t="s">
        <v>309</v>
      </c>
      <c r="H664" s="200">
        <v>46.1</v>
      </c>
      <c r="I664" s="201"/>
      <c r="L664" s="197"/>
      <c r="M664" s="202"/>
      <c r="N664" s="203"/>
      <c r="O664" s="203"/>
      <c r="P664" s="203"/>
      <c r="Q664" s="203"/>
      <c r="R664" s="203"/>
      <c r="S664" s="203"/>
      <c r="T664" s="204"/>
      <c r="AT664" s="198" t="s">
        <v>213</v>
      </c>
      <c r="AU664" s="198" t="s">
        <v>87</v>
      </c>
      <c r="AV664" s="15" t="s">
        <v>143</v>
      </c>
      <c r="AW664" s="15" t="s">
        <v>32</v>
      </c>
      <c r="AX664" s="15" t="s">
        <v>77</v>
      </c>
      <c r="AY664" s="198" t="s">
        <v>128</v>
      </c>
    </row>
    <row r="665" spans="1:65" s="14" customFormat="1" ht="11.25">
      <c r="B665" s="179"/>
      <c r="D665" s="162" t="s">
        <v>213</v>
      </c>
      <c r="E665" s="180" t="s">
        <v>1</v>
      </c>
      <c r="F665" s="181" t="s">
        <v>220</v>
      </c>
      <c r="H665" s="182">
        <v>168.1</v>
      </c>
      <c r="I665" s="183"/>
      <c r="L665" s="179"/>
      <c r="M665" s="184"/>
      <c r="N665" s="185"/>
      <c r="O665" s="185"/>
      <c r="P665" s="185"/>
      <c r="Q665" s="185"/>
      <c r="R665" s="185"/>
      <c r="S665" s="185"/>
      <c r="T665" s="186"/>
      <c r="AT665" s="180" t="s">
        <v>213</v>
      </c>
      <c r="AU665" s="180" t="s">
        <v>87</v>
      </c>
      <c r="AV665" s="14" t="s">
        <v>149</v>
      </c>
      <c r="AW665" s="14" t="s">
        <v>32</v>
      </c>
      <c r="AX665" s="14" t="s">
        <v>85</v>
      </c>
      <c r="AY665" s="180" t="s">
        <v>128</v>
      </c>
    </row>
    <row r="666" spans="1:65" s="2" customFormat="1" ht="24.2" customHeight="1">
      <c r="A666" s="32"/>
      <c r="B666" s="148"/>
      <c r="C666" s="187" t="s">
        <v>1222</v>
      </c>
      <c r="D666" s="187" t="s">
        <v>225</v>
      </c>
      <c r="E666" s="188" t="s">
        <v>1223</v>
      </c>
      <c r="F666" s="189" t="s">
        <v>1224</v>
      </c>
      <c r="G666" s="190" t="s">
        <v>217</v>
      </c>
      <c r="H666" s="191">
        <v>176.505</v>
      </c>
      <c r="I666" s="192"/>
      <c r="J666" s="193">
        <f>ROUND(I666*H666,2)</f>
        <v>0</v>
      </c>
      <c r="K666" s="189" t="s">
        <v>1</v>
      </c>
      <c r="L666" s="194"/>
      <c r="M666" s="195" t="s">
        <v>1</v>
      </c>
      <c r="N666" s="196" t="s">
        <v>42</v>
      </c>
      <c r="O666" s="58"/>
      <c r="P666" s="158">
        <f>O666*H666</f>
        <v>0</v>
      </c>
      <c r="Q666" s="158">
        <v>3.3999999999999998E-3</v>
      </c>
      <c r="R666" s="158">
        <f>Q666*H666</f>
        <v>0.6001169999999999</v>
      </c>
      <c r="S666" s="158">
        <v>0</v>
      </c>
      <c r="T666" s="159">
        <f>S666*H666</f>
        <v>0</v>
      </c>
      <c r="U666" s="32"/>
      <c r="V666" s="32"/>
      <c r="W666" s="32"/>
      <c r="X666" s="32"/>
      <c r="Y666" s="32"/>
      <c r="Z666" s="32"/>
      <c r="AA666" s="32"/>
      <c r="AB666" s="32"/>
      <c r="AC666" s="32"/>
      <c r="AD666" s="32"/>
      <c r="AE666" s="32"/>
      <c r="AR666" s="160" t="s">
        <v>361</v>
      </c>
      <c r="AT666" s="160" t="s">
        <v>225</v>
      </c>
      <c r="AU666" s="160" t="s">
        <v>87</v>
      </c>
      <c r="AY666" s="17" t="s">
        <v>128</v>
      </c>
      <c r="BE666" s="161">
        <f>IF(N666="základní",J666,0)</f>
        <v>0</v>
      </c>
      <c r="BF666" s="161">
        <f>IF(N666="snížená",J666,0)</f>
        <v>0</v>
      </c>
      <c r="BG666" s="161">
        <f>IF(N666="zákl. přenesená",J666,0)</f>
        <v>0</v>
      </c>
      <c r="BH666" s="161">
        <f>IF(N666="sníž. přenesená",J666,0)</f>
        <v>0</v>
      </c>
      <c r="BI666" s="161">
        <f>IF(N666="nulová",J666,0)</f>
        <v>0</v>
      </c>
      <c r="BJ666" s="17" t="s">
        <v>85</v>
      </c>
      <c r="BK666" s="161">
        <f>ROUND(I666*H666,2)</f>
        <v>0</v>
      </c>
      <c r="BL666" s="17" t="s">
        <v>280</v>
      </c>
      <c r="BM666" s="160" t="s">
        <v>1225</v>
      </c>
    </row>
    <row r="667" spans="1:65" s="13" customFormat="1" ht="11.25">
      <c r="B667" s="171"/>
      <c r="D667" s="162" t="s">
        <v>213</v>
      </c>
      <c r="E667" s="172" t="s">
        <v>1</v>
      </c>
      <c r="F667" s="173" t="s">
        <v>1226</v>
      </c>
      <c r="H667" s="174">
        <v>176.505</v>
      </c>
      <c r="I667" s="175"/>
      <c r="L667" s="171"/>
      <c r="M667" s="176"/>
      <c r="N667" s="177"/>
      <c r="O667" s="177"/>
      <c r="P667" s="177"/>
      <c r="Q667" s="177"/>
      <c r="R667" s="177"/>
      <c r="S667" s="177"/>
      <c r="T667" s="178"/>
      <c r="AT667" s="172" t="s">
        <v>213</v>
      </c>
      <c r="AU667" s="172" t="s">
        <v>87</v>
      </c>
      <c r="AV667" s="13" t="s">
        <v>87</v>
      </c>
      <c r="AW667" s="13" t="s">
        <v>32</v>
      </c>
      <c r="AX667" s="13" t="s">
        <v>85</v>
      </c>
      <c r="AY667" s="172" t="s">
        <v>128</v>
      </c>
    </row>
    <row r="668" spans="1:65" s="2" customFormat="1" ht="16.5" customHeight="1">
      <c r="A668" s="32"/>
      <c r="B668" s="148"/>
      <c r="C668" s="149" t="s">
        <v>1227</v>
      </c>
      <c r="D668" s="149" t="s">
        <v>131</v>
      </c>
      <c r="E668" s="150" t="s">
        <v>1228</v>
      </c>
      <c r="F668" s="151" t="s">
        <v>1229</v>
      </c>
      <c r="G668" s="152" t="s">
        <v>248</v>
      </c>
      <c r="H668" s="153">
        <v>195.9</v>
      </c>
      <c r="I668" s="154"/>
      <c r="J668" s="155">
        <f>ROUND(I668*H668,2)</f>
        <v>0</v>
      </c>
      <c r="K668" s="151" t="s">
        <v>135</v>
      </c>
      <c r="L668" s="33"/>
      <c r="M668" s="156" t="s">
        <v>1</v>
      </c>
      <c r="N668" s="157" t="s">
        <v>42</v>
      </c>
      <c r="O668" s="58"/>
      <c r="P668" s="158">
        <f>O668*H668</f>
        <v>0</v>
      </c>
      <c r="Q668" s="158">
        <v>1.0000000000000001E-5</v>
      </c>
      <c r="R668" s="158">
        <f>Q668*H668</f>
        <v>1.9590000000000002E-3</v>
      </c>
      <c r="S668" s="158">
        <v>0</v>
      </c>
      <c r="T668" s="159">
        <f>S668*H668</f>
        <v>0</v>
      </c>
      <c r="U668" s="32"/>
      <c r="V668" s="32"/>
      <c r="W668" s="32"/>
      <c r="X668" s="32"/>
      <c r="Y668" s="32"/>
      <c r="Z668" s="32"/>
      <c r="AA668" s="32"/>
      <c r="AB668" s="32"/>
      <c r="AC668" s="32"/>
      <c r="AD668" s="32"/>
      <c r="AE668" s="32"/>
      <c r="AR668" s="160" t="s">
        <v>280</v>
      </c>
      <c r="AT668" s="160" t="s">
        <v>131</v>
      </c>
      <c r="AU668" s="160" t="s">
        <v>87</v>
      </c>
      <c r="AY668" s="17" t="s">
        <v>128</v>
      </c>
      <c r="BE668" s="161">
        <f>IF(N668="základní",J668,0)</f>
        <v>0</v>
      </c>
      <c r="BF668" s="161">
        <f>IF(N668="snížená",J668,0)</f>
        <v>0</v>
      </c>
      <c r="BG668" s="161">
        <f>IF(N668="zákl. přenesená",J668,0)</f>
        <v>0</v>
      </c>
      <c r="BH668" s="161">
        <f>IF(N668="sníž. přenesená",J668,0)</f>
        <v>0</v>
      </c>
      <c r="BI668" s="161">
        <f>IF(N668="nulová",J668,0)</f>
        <v>0</v>
      </c>
      <c r="BJ668" s="17" t="s">
        <v>85</v>
      </c>
      <c r="BK668" s="161">
        <f>ROUND(I668*H668,2)</f>
        <v>0</v>
      </c>
      <c r="BL668" s="17" t="s">
        <v>280</v>
      </c>
      <c r="BM668" s="160" t="s">
        <v>1230</v>
      </c>
    </row>
    <row r="669" spans="1:65" s="13" customFormat="1" ht="11.25">
      <c r="B669" s="171"/>
      <c r="D669" s="162" t="s">
        <v>213</v>
      </c>
      <c r="E669" s="172" t="s">
        <v>1</v>
      </c>
      <c r="F669" s="173" t="s">
        <v>1231</v>
      </c>
      <c r="H669" s="174">
        <v>35.299999999999997</v>
      </c>
      <c r="I669" s="175"/>
      <c r="L669" s="171"/>
      <c r="M669" s="176"/>
      <c r="N669" s="177"/>
      <c r="O669" s="177"/>
      <c r="P669" s="177"/>
      <c r="Q669" s="177"/>
      <c r="R669" s="177"/>
      <c r="S669" s="177"/>
      <c r="T669" s="178"/>
      <c r="AT669" s="172" t="s">
        <v>213</v>
      </c>
      <c r="AU669" s="172" t="s">
        <v>87</v>
      </c>
      <c r="AV669" s="13" t="s">
        <v>87</v>
      </c>
      <c r="AW669" s="13" t="s">
        <v>32</v>
      </c>
      <c r="AX669" s="13" t="s">
        <v>77</v>
      </c>
      <c r="AY669" s="172" t="s">
        <v>128</v>
      </c>
    </row>
    <row r="670" spans="1:65" s="13" customFormat="1" ht="11.25">
      <c r="B670" s="171"/>
      <c r="D670" s="162" t="s">
        <v>213</v>
      </c>
      <c r="E670" s="172" t="s">
        <v>1</v>
      </c>
      <c r="F670" s="173" t="s">
        <v>1232</v>
      </c>
      <c r="H670" s="174">
        <v>23.5</v>
      </c>
      <c r="I670" s="175"/>
      <c r="L670" s="171"/>
      <c r="M670" s="176"/>
      <c r="N670" s="177"/>
      <c r="O670" s="177"/>
      <c r="P670" s="177"/>
      <c r="Q670" s="177"/>
      <c r="R670" s="177"/>
      <c r="S670" s="177"/>
      <c r="T670" s="178"/>
      <c r="AT670" s="172" t="s">
        <v>213</v>
      </c>
      <c r="AU670" s="172" t="s">
        <v>87</v>
      </c>
      <c r="AV670" s="13" t="s">
        <v>87</v>
      </c>
      <c r="AW670" s="13" t="s">
        <v>32</v>
      </c>
      <c r="AX670" s="13" t="s">
        <v>77</v>
      </c>
      <c r="AY670" s="172" t="s">
        <v>128</v>
      </c>
    </row>
    <row r="671" spans="1:65" s="13" customFormat="1" ht="11.25">
      <c r="B671" s="171"/>
      <c r="D671" s="162" t="s">
        <v>213</v>
      </c>
      <c r="E671" s="172" t="s">
        <v>1</v>
      </c>
      <c r="F671" s="173" t="s">
        <v>1233</v>
      </c>
      <c r="H671" s="174">
        <v>14.8</v>
      </c>
      <c r="I671" s="175"/>
      <c r="L671" s="171"/>
      <c r="M671" s="176"/>
      <c r="N671" s="177"/>
      <c r="O671" s="177"/>
      <c r="P671" s="177"/>
      <c r="Q671" s="177"/>
      <c r="R671" s="177"/>
      <c r="S671" s="177"/>
      <c r="T671" s="178"/>
      <c r="AT671" s="172" t="s">
        <v>213</v>
      </c>
      <c r="AU671" s="172" t="s">
        <v>87</v>
      </c>
      <c r="AV671" s="13" t="s">
        <v>87</v>
      </c>
      <c r="AW671" s="13" t="s">
        <v>32</v>
      </c>
      <c r="AX671" s="13" t="s">
        <v>77</v>
      </c>
      <c r="AY671" s="172" t="s">
        <v>128</v>
      </c>
    </row>
    <row r="672" spans="1:65" s="13" customFormat="1" ht="11.25">
      <c r="B672" s="171"/>
      <c r="D672" s="162" t="s">
        <v>213</v>
      </c>
      <c r="E672" s="172" t="s">
        <v>1</v>
      </c>
      <c r="F672" s="173" t="s">
        <v>1234</v>
      </c>
      <c r="H672" s="174">
        <v>21.3</v>
      </c>
      <c r="I672" s="175"/>
      <c r="L672" s="171"/>
      <c r="M672" s="176"/>
      <c r="N672" s="177"/>
      <c r="O672" s="177"/>
      <c r="P672" s="177"/>
      <c r="Q672" s="177"/>
      <c r="R672" s="177"/>
      <c r="S672" s="177"/>
      <c r="T672" s="178"/>
      <c r="AT672" s="172" t="s">
        <v>213</v>
      </c>
      <c r="AU672" s="172" t="s">
        <v>87</v>
      </c>
      <c r="AV672" s="13" t="s">
        <v>87</v>
      </c>
      <c r="AW672" s="13" t="s">
        <v>32</v>
      </c>
      <c r="AX672" s="13" t="s">
        <v>77</v>
      </c>
      <c r="AY672" s="172" t="s">
        <v>128</v>
      </c>
    </row>
    <row r="673" spans="1:65" s="13" customFormat="1" ht="11.25">
      <c r="B673" s="171"/>
      <c r="D673" s="162" t="s">
        <v>213</v>
      </c>
      <c r="E673" s="172" t="s">
        <v>1</v>
      </c>
      <c r="F673" s="173" t="s">
        <v>1235</v>
      </c>
      <c r="H673" s="174">
        <v>20.6</v>
      </c>
      <c r="I673" s="175"/>
      <c r="L673" s="171"/>
      <c r="M673" s="176"/>
      <c r="N673" s="177"/>
      <c r="O673" s="177"/>
      <c r="P673" s="177"/>
      <c r="Q673" s="177"/>
      <c r="R673" s="177"/>
      <c r="S673" s="177"/>
      <c r="T673" s="178"/>
      <c r="AT673" s="172" t="s">
        <v>213</v>
      </c>
      <c r="AU673" s="172" t="s">
        <v>87</v>
      </c>
      <c r="AV673" s="13" t="s">
        <v>87</v>
      </c>
      <c r="AW673" s="13" t="s">
        <v>32</v>
      </c>
      <c r="AX673" s="13" t="s">
        <v>77</v>
      </c>
      <c r="AY673" s="172" t="s">
        <v>128</v>
      </c>
    </row>
    <row r="674" spans="1:65" s="13" customFormat="1" ht="11.25">
      <c r="B674" s="171"/>
      <c r="D674" s="162" t="s">
        <v>213</v>
      </c>
      <c r="E674" s="172" t="s">
        <v>1</v>
      </c>
      <c r="F674" s="173" t="s">
        <v>1236</v>
      </c>
      <c r="H674" s="174">
        <v>28.3</v>
      </c>
      <c r="I674" s="175"/>
      <c r="L674" s="171"/>
      <c r="M674" s="176"/>
      <c r="N674" s="177"/>
      <c r="O674" s="177"/>
      <c r="P674" s="177"/>
      <c r="Q674" s="177"/>
      <c r="R674" s="177"/>
      <c r="S674" s="177"/>
      <c r="T674" s="178"/>
      <c r="AT674" s="172" t="s">
        <v>213</v>
      </c>
      <c r="AU674" s="172" t="s">
        <v>87</v>
      </c>
      <c r="AV674" s="13" t="s">
        <v>87</v>
      </c>
      <c r="AW674" s="13" t="s">
        <v>32</v>
      </c>
      <c r="AX674" s="13" t="s">
        <v>77</v>
      </c>
      <c r="AY674" s="172" t="s">
        <v>128</v>
      </c>
    </row>
    <row r="675" spans="1:65" s="15" customFormat="1" ht="11.25">
      <c r="B675" s="197"/>
      <c r="D675" s="162" t="s">
        <v>213</v>
      </c>
      <c r="E675" s="198" t="s">
        <v>1</v>
      </c>
      <c r="F675" s="199" t="s">
        <v>328</v>
      </c>
      <c r="H675" s="200">
        <v>143.80000000000001</v>
      </c>
      <c r="I675" s="201"/>
      <c r="L675" s="197"/>
      <c r="M675" s="202"/>
      <c r="N675" s="203"/>
      <c r="O675" s="203"/>
      <c r="P675" s="203"/>
      <c r="Q675" s="203"/>
      <c r="R675" s="203"/>
      <c r="S675" s="203"/>
      <c r="T675" s="204"/>
      <c r="AT675" s="198" t="s">
        <v>213</v>
      </c>
      <c r="AU675" s="198" t="s">
        <v>87</v>
      </c>
      <c r="AV675" s="15" t="s">
        <v>143</v>
      </c>
      <c r="AW675" s="15" t="s">
        <v>32</v>
      </c>
      <c r="AX675" s="15" t="s">
        <v>77</v>
      </c>
      <c r="AY675" s="198" t="s">
        <v>128</v>
      </c>
    </row>
    <row r="676" spans="1:65" s="13" customFormat="1" ht="11.25">
      <c r="B676" s="171"/>
      <c r="D676" s="162" t="s">
        <v>213</v>
      </c>
      <c r="E676" s="172" t="s">
        <v>1</v>
      </c>
      <c r="F676" s="173" t="s">
        <v>1237</v>
      </c>
      <c r="H676" s="174">
        <v>20.7</v>
      </c>
      <c r="I676" s="175"/>
      <c r="L676" s="171"/>
      <c r="M676" s="176"/>
      <c r="N676" s="177"/>
      <c r="O676" s="177"/>
      <c r="P676" s="177"/>
      <c r="Q676" s="177"/>
      <c r="R676" s="177"/>
      <c r="S676" s="177"/>
      <c r="T676" s="178"/>
      <c r="AT676" s="172" t="s">
        <v>213</v>
      </c>
      <c r="AU676" s="172" t="s">
        <v>87</v>
      </c>
      <c r="AV676" s="13" t="s">
        <v>87</v>
      </c>
      <c r="AW676" s="13" t="s">
        <v>32</v>
      </c>
      <c r="AX676" s="13" t="s">
        <v>77</v>
      </c>
      <c r="AY676" s="172" t="s">
        <v>128</v>
      </c>
    </row>
    <row r="677" spans="1:65" s="13" customFormat="1" ht="11.25">
      <c r="B677" s="171"/>
      <c r="D677" s="162" t="s">
        <v>213</v>
      </c>
      <c r="E677" s="172" t="s">
        <v>1</v>
      </c>
      <c r="F677" s="173" t="s">
        <v>1238</v>
      </c>
      <c r="H677" s="174">
        <v>14</v>
      </c>
      <c r="I677" s="175"/>
      <c r="L677" s="171"/>
      <c r="M677" s="176"/>
      <c r="N677" s="177"/>
      <c r="O677" s="177"/>
      <c r="P677" s="177"/>
      <c r="Q677" s="177"/>
      <c r="R677" s="177"/>
      <c r="S677" s="177"/>
      <c r="T677" s="178"/>
      <c r="AT677" s="172" t="s">
        <v>213</v>
      </c>
      <c r="AU677" s="172" t="s">
        <v>87</v>
      </c>
      <c r="AV677" s="13" t="s">
        <v>87</v>
      </c>
      <c r="AW677" s="13" t="s">
        <v>32</v>
      </c>
      <c r="AX677" s="13" t="s">
        <v>77</v>
      </c>
      <c r="AY677" s="172" t="s">
        <v>128</v>
      </c>
    </row>
    <row r="678" spans="1:65" s="13" customFormat="1" ht="11.25">
      <c r="B678" s="171"/>
      <c r="D678" s="162" t="s">
        <v>213</v>
      </c>
      <c r="E678" s="172" t="s">
        <v>1</v>
      </c>
      <c r="F678" s="173" t="s">
        <v>1239</v>
      </c>
      <c r="H678" s="174">
        <v>17.399999999999999</v>
      </c>
      <c r="I678" s="175"/>
      <c r="L678" s="171"/>
      <c r="M678" s="176"/>
      <c r="N678" s="177"/>
      <c r="O678" s="177"/>
      <c r="P678" s="177"/>
      <c r="Q678" s="177"/>
      <c r="R678" s="177"/>
      <c r="S678" s="177"/>
      <c r="T678" s="178"/>
      <c r="AT678" s="172" t="s">
        <v>213</v>
      </c>
      <c r="AU678" s="172" t="s">
        <v>87</v>
      </c>
      <c r="AV678" s="13" t="s">
        <v>87</v>
      </c>
      <c r="AW678" s="13" t="s">
        <v>32</v>
      </c>
      <c r="AX678" s="13" t="s">
        <v>77</v>
      </c>
      <c r="AY678" s="172" t="s">
        <v>128</v>
      </c>
    </row>
    <row r="679" spans="1:65" s="15" customFormat="1" ht="11.25">
      <c r="B679" s="197"/>
      <c r="D679" s="162" t="s">
        <v>213</v>
      </c>
      <c r="E679" s="198" t="s">
        <v>1</v>
      </c>
      <c r="F679" s="199" t="s">
        <v>309</v>
      </c>
      <c r="H679" s="200">
        <v>52.1</v>
      </c>
      <c r="I679" s="201"/>
      <c r="L679" s="197"/>
      <c r="M679" s="202"/>
      <c r="N679" s="203"/>
      <c r="O679" s="203"/>
      <c r="P679" s="203"/>
      <c r="Q679" s="203"/>
      <c r="R679" s="203"/>
      <c r="S679" s="203"/>
      <c r="T679" s="204"/>
      <c r="AT679" s="198" t="s">
        <v>213</v>
      </c>
      <c r="AU679" s="198" t="s">
        <v>87</v>
      </c>
      <c r="AV679" s="15" t="s">
        <v>143</v>
      </c>
      <c r="AW679" s="15" t="s">
        <v>32</v>
      </c>
      <c r="AX679" s="15" t="s">
        <v>77</v>
      </c>
      <c r="AY679" s="198" t="s">
        <v>128</v>
      </c>
    </row>
    <row r="680" spans="1:65" s="14" customFormat="1" ht="11.25">
      <c r="B680" s="179"/>
      <c r="D680" s="162" t="s">
        <v>213</v>
      </c>
      <c r="E680" s="180" t="s">
        <v>1</v>
      </c>
      <c r="F680" s="181" t="s">
        <v>220</v>
      </c>
      <c r="H680" s="182">
        <v>195.9</v>
      </c>
      <c r="I680" s="183"/>
      <c r="L680" s="179"/>
      <c r="M680" s="184"/>
      <c r="N680" s="185"/>
      <c r="O680" s="185"/>
      <c r="P680" s="185"/>
      <c r="Q680" s="185"/>
      <c r="R680" s="185"/>
      <c r="S680" s="185"/>
      <c r="T680" s="186"/>
      <c r="AT680" s="180" t="s">
        <v>213</v>
      </c>
      <c r="AU680" s="180" t="s">
        <v>87</v>
      </c>
      <c r="AV680" s="14" t="s">
        <v>149</v>
      </c>
      <c r="AW680" s="14" t="s">
        <v>32</v>
      </c>
      <c r="AX680" s="14" t="s">
        <v>85</v>
      </c>
      <c r="AY680" s="180" t="s">
        <v>128</v>
      </c>
    </row>
    <row r="681" spans="1:65" s="2" customFormat="1" ht="16.5" customHeight="1">
      <c r="A681" s="32"/>
      <c r="B681" s="148"/>
      <c r="C681" s="187" t="s">
        <v>1240</v>
      </c>
      <c r="D681" s="187" t="s">
        <v>225</v>
      </c>
      <c r="E681" s="188" t="s">
        <v>1241</v>
      </c>
      <c r="F681" s="189" t="s">
        <v>1242</v>
      </c>
      <c r="G681" s="190" t="s">
        <v>248</v>
      </c>
      <c r="H681" s="191">
        <v>215.49</v>
      </c>
      <c r="I681" s="192"/>
      <c r="J681" s="193">
        <f>ROUND(I681*H681,2)</f>
        <v>0</v>
      </c>
      <c r="K681" s="189" t="s">
        <v>1</v>
      </c>
      <c r="L681" s="194"/>
      <c r="M681" s="195" t="s">
        <v>1</v>
      </c>
      <c r="N681" s="196" t="s">
        <v>42</v>
      </c>
      <c r="O681" s="58"/>
      <c r="P681" s="158">
        <f>O681*H681</f>
        <v>0</v>
      </c>
      <c r="Q681" s="158">
        <v>2.9999999999999997E-4</v>
      </c>
      <c r="R681" s="158">
        <f>Q681*H681</f>
        <v>6.4646999999999996E-2</v>
      </c>
      <c r="S681" s="158">
        <v>0</v>
      </c>
      <c r="T681" s="159">
        <f>S681*H681</f>
        <v>0</v>
      </c>
      <c r="U681" s="32"/>
      <c r="V681" s="32"/>
      <c r="W681" s="32"/>
      <c r="X681" s="32"/>
      <c r="Y681" s="32"/>
      <c r="Z681" s="32"/>
      <c r="AA681" s="32"/>
      <c r="AB681" s="32"/>
      <c r="AC681" s="32"/>
      <c r="AD681" s="32"/>
      <c r="AE681" s="32"/>
      <c r="AR681" s="160" t="s">
        <v>361</v>
      </c>
      <c r="AT681" s="160" t="s">
        <v>225</v>
      </c>
      <c r="AU681" s="160" t="s">
        <v>87</v>
      </c>
      <c r="AY681" s="17" t="s">
        <v>128</v>
      </c>
      <c r="BE681" s="161">
        <f>IF(N681="základní",J681,0)</f>
        <v>0</v>
      </c>
      <c r="BF681" s="161">
        <f>IF(N681="snížená",J681,0)</f>
        <v>0</v>
      </c>
      <c r="BG681" s="161">
        <f>IF(N681="zákl. přenesená",J681,0)</f>
        <v>0</v>
      </c>
      <c r="BH681" s="161">
        <f>IF(N681="sníž. přenesená",J681,0)</f>
        <v>0</v>
      </c>
      <c r="BI681" s="161">
        <f>IF(N681="nulová",J681,0)</f>
        <v>0</v>
      </c>
      <c r="BJ681" s="17" t="s">
        <v>85</v>
      </c>
      <c r="BK681" s="161">
        <f>ROUND(I681*H681,2)</f>
        <v>0</v>
      </c>
      <c r="BL681" s="17" t="s">
        <v>280</v>
      </c>
      <c r="BM681" s="160" t="s">
        <v>1243</v>
      </c>
    </row>
    <row r="682" spans="1:65" s="13" customFormat="1" ht="11.25">
      <c r="B682" s="171"/>
      <c r="D682" s="162" t="s">
        <v>213</v>
      </c>
      <c r="E682" s="172" t="s">
        <v>1</v>
      </c>
      <c r="F682" s="173" t="s">
        <v>1244</v>
      </c>
      <c r="H682" s="174">
        <v>215.49</v>
      </c>
      <c r="I682" s="175"/>
      <c r="L682" s="171"/>
      <c r="M682" s="176"/>
      <c r="N682" s="177"/>
      <c r="O682" s="177"/>
      <c r="P682" s="177"/>
      <c r="Q682" s="177"/>
      <c r="R682" s="177"/>
      <c r="S682" s="177"/>
      <c r="T682" s="178"/>
      <c r="AT682" s="172" t="s">
        <v>213</v>
      </c>
      <c r="AU682" s="172" t="s">
        <v>87</v>
      </c>
      <c r="AV682" s="13" t="s">
        <v>87</v>
      </c>
      <c r="AW682" s="13" t="s">
        <v>32</v>
      </c>
      <c r="AX682" s="13" t="s">
        <v>85</v>
      </c>
      <c r="AY682" s="172" t="s">
        <v>128</v>
      </c>
    </row>
    <row r="683" spans="1:65" s="2" customFormat="1" ht="24.2" customHeight="1">
      <c r="A683" s="32"/>
      <c r="B683" s="148"/>
      <c r="C683" s="149" t="s">
        <v>1245</v>
      </c>
      <c r="D683" s="149" t="s">
        <v>131</v>
      </c>
      <c r="E683" s="150" t="s">
        <v>1246</v>
      </c>
      <c r="F683" s="151" t="s">
        <v>1247</v>
      </c>
      <c r="G683" s="152" t="s">
        <v>650</v>
      </c>
      <c r="H683" s="153">
        <v>1.4950000000000001</v>
      </c>
      <c r="I683" s="154"/>
      <c r="J683" s="155">
        <f>ROUND(I683*H683,2)</f>
        <v>0</v>
      </c>
      <c r="K683" s="151" t="s">
        <v>135</v>
      </c>
      <c r="L683" s="33"/>
      <c r="M683" s="156" t="s">
        <v>1</v>
      </c>
      <c r="N683" s="157" t="s">
        <v>42</v>
      </c>
      <c r="O683" s="58"/>
      <c r="P683" s="158">
        <f>O683*H683</f>
        <v>0</v>
      </c>
      <c r="Q683" s="158">
        <v>0</v>
      </c>
      <c r="R683" s="158">
        <f>Q683*H683</f>
        <v>0</v>
      </c>
      <c r="S683" s="158">
        <v>0</v>
      </c>
      <c r="T683" s="159">
        <f>S683*H683</f>
        <v>0</v>
      </c>
      <c r="U683" s="32"/>
      <c r="V683" s="32"/>
      <c r="W683" s="32"/>
      <c r="X683" s="32"/>
      <c r="Y683" s="32"/>
      <c r="Z683" s="32"/>
      <c r="AA683" s="32"/>
      <c r="AB683" s="32"/>
      <c r="AC683" s="32"/>
      <c r="AD683" s="32"/>
      <c r="AE683" s="32"/>
      <c r="AR683" s="160" t="s">
        <v>280</v>
      </c>
      <c r="AT683" s="160" t="s">
        <v>131</v>
      </c>
      <c r="AU683" s="160" t="s">
        <v>87</v>
      </c>
      <c r="AY683" s="17" t="s">
        <v>128</v>
      </c>
      <c r="BE683" s="161">
        <f>IF(N683="základní",J683,0)</f>
        <v>0</v>
      </c>
      <c r="BF683" s="161">
        <f>IF(N683="snížená",J683,0)</f>
        <v>0</v>
      </c>
      <c r="BG683" s="161">
        <f>IF(N683="zákl. přenesená",J683,0)</f>
        <v>0</v>
      </c>
      <c r="BH683" s="161">
        <f>IF(N683="sníž. přenesená",J683,0)</f>
        <v>0</v>
      </c>
      <c r="BI683" s="161">
        <f>IF(N683="nulová",J683,0)</f>
        <v>0</v>
      </c>
      <c r="BJ683" s="17" t="s">
        <v>85</v>
      </c>
      <c r="BK683" s="161">
        <f>ROUND(I683*H683,2)</f>
        <v>0</v>
      </c>
      <c r="BL683" s="17" t="s">
        <v>280</v>
      </c>
      <c r="BM683" s="160" t="s">
        <v>1248</v>
      </c>
    </row>
    <row r="684" spans="1:65" s="2" customFormat="1" ht="24.2" customHeight="1">
      <c r="A684" s="32"/>
      <c r="B684" s="148"/>
      <c r="C684" s="149" t="s">
        <v>1249</v>
      </c>
      <c r="D684" s="149" t="s">
        <v>131</v>
      </c>
      <c r="E684" s="150" t="s">
        <v>1250</v>
      </c>
      <c r="F684" s="151" t="s">
        <v>1251</v>
      </c>
      <c r="G684" s="152" t="s">
        <v>650</v>
      </c>
      <c r="H684" s="153">
        <v>1.4950000000000001</v>
      </c>
      <c r="I684" s="154"/>
      <c r="J684" s="155">
        <f>ROUND(I684*H684,2)</f>
        <v>0</v>
      </c>
      <c r="K684" s="151" t="s">
        <v>1</v>
      </c>
      <c r="L684" s="33"/>
      <c r="M684" s="156" t="s">
        <v>1</v>
      </c>
      <c r="N684" s="157" t="s">
        <v>42</v>
      </c>
      <c r="O684" s="58"/>
      <c r="P684" s="158">
        <f>O684*H684</f>
        <v>0</v>
      </c>
      <c r="Q684" s="158">
        <v>0</v>
      </c>
      <c r="R684" s="158">
        <f>Q684*H684</f>
        <v>0</v>
      </c>
      <c r="S684" s="158">
        <v>0</v>
      </c>
      <c r="T684" s="159">
        <f>S684*H684</f>
        <v>0</v>
      </c>
      <c r="U684" s="32"/>
      <c r="V684" s="32"/>
      <c r="W684" s="32"/>
      <c r="X684" s="32"/>
      <c r="Y684" s="32"/>
      <c r="Z684" s="32"/>
      <c r="AA684" s="32"/>
      <c r="AB684" s="32"/>
      <c r="AC684" s="32"/>
      <c r="AD684" s="32"/>
      <c r="AE684" s="32"/>
      <c r="AR684" s="160" t="s">
        <v>280</v>
      </c>
      <c r="AT684" s="160" t="s">
        <v>131</v>
      </c>
      <c r="AU684" s="160" t="s">
        <v>87</v>
      </c>
      <c r="AY684" s="17" t="s">
        <v>128</v>
      </c>
      <c r="BE684" s="161">
        <f>IF(N684="základní",J684,0)</f>
        <v>0</v>
      </c>
      <c r="BF684" s="161">
        <f>IF(N684="snížená",J684,0)</f>
        <v>0</v>
      </c>
      <c r="BG684" s="161">
        <f>IF(N684="zákl. přenesená",J684,0)</f>
        <v>0</v>
      </c>
      <c r="BH684" s="161">
        <f>IF(N684="sníž. přenesená",J684,0)</f>
        <v>0</v>
      </c>
      <c r="BI684" s="161">
        <f>IF(N684="nulová",J684,0)</f>
        <v>0</v>
      </c>
      <c r="BJ684" s="17" t="s">
        <v>85</v>
      </c>
      <c r="BK684" s="161">
        <f>ROUND(I684*H684,2)</f>
        <v>0</v>
      </c>
      <c r="BL684" s="17" t="s">
        <v>280</v>
      </c>
      <c r="BM684" s="160" t="s">
        <v>1252</v>
      </c>
    </row>
    <row r="685" spans="1:65" s="12" customFormat="1" ht="22.9" customHeight="1">
      <c r="B685" s="135"/>
      <c r="D685" s="136" t="s">
        <v>76</v>
      </c>
      <c r="E685" s="146" t="s">
        <v>1253</v>
      </c>
      <c r="F685" s="146" t="s">
        <v>1254</v>
      </c>
      <c r="I685" s="138"/>
      <c r="J685" s="147">
        <f>BK685</f>
        <v>0</v>
      </c>
      <c r="L685" s="135"/>
      <c r="M685" s="140"/>
      <c r="N685" s="141"/>
      <c r="O685" s="141"/>
      <c r="P685" s="142">
        <f>SUM(P686:P696)</f>
        <v>0</v>
      </c>
      <c r="Q685" s="141"/>
      <c r="R685" s="142">
        <f>SUM(R686:R696)</f>
        <v>4.3892E-2</v>
      </c>
      <c r="S685" s="141"/>
      <c r="T685" s="143">
        <f>SUM(T686:T696)</f>
        <v>0</v>
      </c>
      <c r="AR685" s="136" t="s">
        <v>87</v>
      </c>
      <c r="AT685" s="144" t="s">
        <v>76</v>
      </c>
      <c r="AU685" s="144" t="s">
        <v>85</v>
      </c>
      <c r="AY685" s="136" t="s">
        <v>128</v>
      </c>
      <c r="BK685" s="145">
        <f>SUM(BK686:BK696)</f>
        <v>0</v>
      </c>
    </row>
    <row r="686" spans="1:65" s="2" customFormat="1" ht="16.5" customHeight="1">
      <c r="A686" s="32"/>
      <c r="B686" s="148"/>
      <c r="C686" s="149" t="s">
        <v>1255</v>
      </c>
      <c r="D686" s="149" t="s">
        <v>131</v>
      </c>
      <c r="E686" s="150" t="s">
        <v>1256</v>
      </c>
      <c r="F686" s="151" t="s">
        <v>1257</v>
      </c>
      <c r="G686" s="152" t="s">
        <v>217</v>
      </c>
      <c r="H686" s="153">
        <v>2.2000000000000002</v>
      </c>
      <c r="I686" s="154"/>
      <c r="J686" s="155">
        <f>ROUND(I686*H686,2)</f>
        <v>0</v>
      </c>
      <c r="K686" s="151" t="s">
        <v>135</v>
      </c>
      <c r="L686" s="33"/>
      <c r="M686" s="156" t="s">
        <v>1</v>
      </c>
      <c r="N686" s="157" t="s">
        <v>42</v>
      </c>
      <c r="O686" s="58"/>
      <c r="P686" s="158">
        <f>O686*H686</f>
        <v>0</v>
      </c>
      <c r="Q686" s="158">
        <v>0</v>
      </c>
      <c r="R686" s="158">
        <f>Q686*H686</f>
        <v>0</v>
      </c>
      <c r="S686" s="158">
        <v>0</v>
      </c>
      <c r="T686" s="159">
        <f>S686*H686</f>
        <v>0</v>
      </c>
      <c r="U686" s="32"/>
      <c r="V686" s="32"/>
      <c r="W686" s="32"/>
      <c r="X686" s="32"/>
      <c r="Y686" s="32"/>
      <c r="Z686" s="32"/>
      <c r="AA686" s="32"/>
      <c r="AB686" s="32"/>
      <c r="AC686" s="32"/>
      <c r="AD686" s="32"/>
      <c r="AE686" s="32"/>
      <c r="AR686" s="160" t="s">
        <v>280</v>
      </c>
      <c r="AT686" s="160" t="s">
        <v>131</v>
      </c>
      <c r="AU686" s="160" t="s">
        <v>87</v>
      </c>
      <c r="AY686" s="17" t="s">
        <v>128</v>
      </c>
      <c r="BE686" s="161">
        <f>IF(N686="základní",J686,0)</f>
        <v>0</v>
      </c>
      <c r="BF686" s="161">
        <f>IF(N686="snížená",J686,0)</f>
        <v>0</v>
      </c>
      <c r="BG686" s="161">
        <f>IF(N686="zákl. přenesená",J686,0)</f>
        <v>0</v>
      </c>
      <c r="BH686" s="161">
        <f>IF(N686="sníž. přenesená",J686,0)</f>
        <v>0</v>
      </c>
      <c r="BI686" s="161">
        <f>IF(N686="nulová",J686,0)</f>
        <v>0</v>
      </c>
      <c r="BJ686" s="17" t="s">
        <v>85</v>
      </c>
      <c r="BK686" s="161">
        <f>ROUND(I686*H686,2)</f>
        <v>0</v>
      </c>
      <c r="BL686" s="17" t="s">
        <v>280</v>
      </c>
      <c r="BM686" s="160" t="s">
        <v>1258</v>
      </c>
    </row>
    <row r="687" spans="1:65" s="13" customFormat="1" ht="11.25">
      <c r="B687" s="171"/>
      <c r="D687" s="162" t="s">
        <v>213</v>
      </c>
      <c r="E687" s="172" t="s">
        <v>1</v>
      </c>
      <c r="F687" s="173" t="s">
        <v>1259</v>
      </c>
      <c r="H687" s="174">
        <v>2.2000000000000002</v>
      </c>
      <c r="I687" s="175"/>
      <c r="L687" s="171"/>
      <c r="M687" s="176"/>
      <c r="N687" s="177"/>
      <c r="O687" s="177"/>
      <c r="P687" s="177"/>
      <c r="Q687" s="177"/>
      <c r="R687" s="177"/>
      <c r="S687" s="177"/>
      <c r="T687" s="178"/>
      <c r="AT687" s="172" t="s">
        <v>213</v>
      </c>
      <c r="AU687" s="172" t="s">
        <v>87</v>
      </c>
      <c r="AV687" s="13" t="s">
        <v>87</v>
      </c>
      <c r="AW687" s="13" t="s">
        <v>32</v>
      </c>
      <c r="AX687" s="13" t="s">
        <v>85</v>
      </c>
      <c r="AY687" s="172" t="s">
        <v>128</v>
      </c>
    </row>
    <row r="688" spans="1:65" s="2" customFormat="1" ht="16.5" customHeight="1">
      <c r="A688" s="32"/>
      <c r="B688" s="148"/>
      <c r="C688" s="149" t="s">
        <v>1260</v>
      </c>
      <c r="D688" s="149" t="s">
        <v>131</v>
      </c>
      <c r="E688" s="150" t="s">
        <v>1261</v>
      </c>
      <c r="F688" s="151" t="s">
        <v>1262</v>
      </c>
      <c r="G688" s="152" t="s">
        <v>217</v>
      </c>
      <c r="H688" s="153">
        <v>2.2000000000000002</v>
      </c>
      <c r="I688" s="154"/>
      <c r="J688" s="155">
        <f>ROUND(I688*H688,2)</f>
        <v>0</v>
      </c>
      <c r="K688" s="151" t="s">
        <v>135</v>
      </c>
      <c r="L688" s="33"/>
      <c r="M688" s="156" t="s">
        <v>1</v>
      </c>
      <c r="N688" s="157" t="s">
        <v>42</v>
      </c>
      <c r="O688" s="58"/>
      <c r="P688" s="158">
        <f>O688*H688</f>
        <v>0</v>
      </c>
      <c r="Q688" s="158">
        <v>2.9999999999999997E-4</v>
      </c>
      <c r="R688" s="158">
        <f>Q688*H688</f>
        <v>6.6E-4</v>
      </c>
      <c r="S688" s="158">
        <v>0</v>
      </c>
      <c r="T688" s="159">
        <f>S688*H688</f>
        <v>0</v>
      </c>
      <c r="U688" s="32"/>
      <c r="V688" s="32"/>
      <c r="W688" s="32"/>
      <c r="X688" s="32"/>
      <c r="Y688" s="32"/>
      <c r="Z688" s="32"/>
      <c r="AA688" s="32"/>
      <c r="AB688" s="32"/>
      <c r="AC688" s="32"/>
      <c r="AD688" s="32"/>
      <c r="AE688" s="32"/>
      <c r="AR688" s="160" t="s">
        <v>280</v>
      </c>
      <c r="AT688" s="160" t="s">
        <v>131</v>
      </c>
      <c r="AU688" s="160" t="s">
        <v>87</v>
      </c>
      <c r="AY688" s="17" t="s">
        <v>128</v>
      </c>
      <c r="BE688" s="161">
        <f>IF(N688="základní",J688,0)</f>
        <v>0</v>
      </c>
      <c r="BF688" s="161">
        <f>IF(N688="snížená",J688,0)</f>
        <v>0</v>
      </c>
      <c r="BG688" s="161">
        <f>IF(N688="zákl. přenesená",J688,0)</f>
        <v>0</v>
      </c>
      <c r="BH688" s="161">
        <f>IF(N688="sníž. přenesená",J688,0)</f>
        <v>0</v>
      </c>
      <c r="BI688" s="161">
        <f>IF(N688="nulová",J688,0)</f>
        <v>0</v>
      </c>
      <c r="BJ688" s="17" t="s">
        <v>85</v>
      </c>
      <c r="BK688" s="161">
        <f>ROUND(I688*H688,2)</f>
        <v>0</v>
      </c>
      <c r="BL688" s="17" t="s">
        <v>280</v>
      </c>
      <c r="BM688" s="160" t="s">
        <v>1263</v>
      </c>
    </row>
    <row r="689" spans="1:65" s="2" customFormat="1" ht="33" customHeight="1">
      <c r="A689" s="32"/>
      <c r="B689" s="148"/>
      <c r="C689" s="149" t="s">
        <v>1264</v>
      </c>
      <c r="D689" s="149" t="s">
        <v>131</v>
      </c>
      <c r="E689" s="150" t="s">
        <v>1265</v>
      </c>
      <c r="F689" s="151" t="s">
        <v>1266</v>
      </c>
      <c r="G689" s="152" t="s">
        <v>217</v>
      </c>
      <c r="H689" s="153">
        <v>2.2000000000000002</v>
      </c>
      <c r="I689" s="154"/>
      <c r="J689" s="155">
        <f>ROUND(I689*H689,2)</f>
        <v>0</v>
      </c>
      <c r="K689" s="151" t="s">
        <v>135</v>
      </c>
      <c r="L689" s="33"/>
      <c r="M689" s="156" t="s">
        <v>1</v>
      </c>
      <c r="N689" s="157" t="s">
        <v>42</v>
      </c>
      <c r="O689" s="58"/>
      <c r="P689" s="158">
        <f>O689*H689</f>
        <v>0</v>
      </c>
      <c r="Q689" s="158">
        <v>5.1999999999999998E-3</v>
      </c>
      <c r="R689" s="158">
        <f>Q689*H689</f>
        <v>1.1440000000000001E-2</v>
      </c>
      <c r="S689" s="158">
        <v>0</v>
      </c>
      <c r="T689" s="159">
        <f>S689*H689</f>
        <v>0</v>
      </c>
      <c r="U689" s="32"/>
      <c r="V689" s="32"/>
      <c r="W689" s="32"/>
      <c r="X689" s="32"/>
      <c r="Y689" s="32"/>
      <c r="Z689" s="32"/>
      <c r="AA689" s="32"/>
      <c r="AB689" s="32"/>
      <c r="AC689" s="32"/>
      <c r="AD689" s="32"/>
      <c r="AE689" s="32"/>
      <c r="AR689" s="160" t="s">
        <v>280</v>
      </c>
      <c r="AT689" s="160" t="s">
        <v>131</v>
      </c>
      <c r="AU689" s="160" t="s">
        <v>87</v>
      </c>
      <c r="AY689" s="17" t="s">
        <v>128</v>
      </c>
      <c r="BE689" s="161">
        <f>IF(N689="základní",J689,0)</f>
        <v>0</v>
      </c>
      <c r="BF689" s="161">
        <f>IF(N689="snížená",J689,0)</f>
        <v>0</v>
      </c>
      <c r="BG689" s="161">
        <f>IF(N689="zákl. přenesená",J689,0)</f>
        <v>0</v>
      </c>
      <c r="BH689" s="161">
        <f>IF(N689="sníž. přenesená",J689,0)</f>
        <v>0</v>
      </c>
      <c r="BI689" s="161">
        <f>IF(N689="nulová",J689,0)</f>
        <v>0</v>
      </c>
      <c r="BJ689" s="17" t="s">
        <v>85</v>
      </c>
      <c r="BK689" s="161">
        <f>ROUND(I689*H689,2)</f>
        <v>0</v>
      </c>
      <c r="BL689" s="17" t="s">
        <v>280</v>
      </c>
      <c r="BM689" s="160" t="s">
        <v>1267</v>
      </c>
    </row>
    <row r="690" spans="1:65" s="2" customFormat="1" ht="16.5" customHeight="1">
      <c r="A690" s="32"/>
      <c r="B690" s="148"/>
      <c r="C690" s="187" t="s">
        <v>1268</v>
      </c>
      <c r="D690" s="187" t="s">
        <v>225</v>
      </c>
      <c r="E690" s="188" t="s">
        <v>1269</v>
      </c>
      <c r="F690" s="189" t="s">
        <v>1270</v>
      </c>
      <c r="G690" s="190" t="s">
        <v>217</v>
      </c>
      <c r="H690" s="191">
        <v>2.42</v>
      </c>
      <c r="I690" s="192"/>
      <c r="J690" s="193">
        <f>ROUND(I690*H690,2)</f>
        <v>0</v>
      </c>
      <c r="K690" s="189" t="s">
        <v>135</v>
      </c>
      <c r="L690" s="194"/>
      <c r="M690" s="195" t="s">
        <v>1</v>
      </c>
      <c r="N690" s="196" t="s">
        <v>42</v>
      </c>
      <c r="O690" s="58"/>
      <c r="P690" s="158">
        <f>O690*H690</f>
        <v>0</v>
      </c>
      <c r="Q690" s="158">
        <v>1.26E-2</v>
      </c>
      <c r="R690" s="158">
        <f>Q690*H690</f>
        <v>3.0491999999999998E-2</v>
      </c>
      <c r="S690" s="158">
        <v>0</v>
      </c>
      <c r="T690" s="159">
        <f>S690*H690</f>
        <v>0</v>
      </c>
      <c r="U690" s="32"/>
      <c r="V690" s="32"/>
      <c r="W690" s="32"/>
      <c r="X690" s="32"/>
      <c r="Y690" s="32"/>
      <c r="Z690" s="32"/>
      <c r="AA690" s="32"/>
      <c r="AB690" s="32"/>
      <c r="AC690" s="32"/>
      <c r="AD690" s="32"/>
      <c r="AE690" s="32"/>
      <c r="AR690" s="160" t="s">
        <v>361</v>
      </c>
      <c r="AT690" s="160" t="s">
        <v>225</v>
      </c>
      <c r="AU690" s="160" t="s">
        <v>87</v>
      </c>
      <c r="AY690" s="17" t="s">
        <v>128</v>
      </c>
      <c r="BE690" s="161">
        <f>IF(N690="základní",J690,0)</f>
        <v>0</v>
      </c>
      <c r="BF690" s="161">
        <f>IF(N690="snížená",J690,0)</f>
        <v>0</v>
      </c>
      <c r="BG690" s="161">
        <f>IF(N690="zákl. přenesená",J690,0)</f>
        <v>0</v>
      </c>
      <c r="BH690" s="161">
        <f>IF(N690="sníž. přenesená",J690,0)</f>
        <v>0</v>
      </c>
      <c r="BI690" s="161">
        <f>IF(N690="nulová",J690,0)</f>
        <v>0</v>
      </c>
      <c r="BJ690" s="17" t="s">
        <v>85</v>
      </c>
      <c r="BK690" s="161">
        <f>ROUND(I690*H690,2)</f>
        <v>0</v>
      </c>
      <c r="BL690" s="17" t="s">
        <v>280</v>
      </c>
      <c r="BM690" s="160" t="s">
        <v>1271</v>
      </c>
    </row>
    <row r="691" spans="1:65" s="13" customFormat="1" ht="11.25">
      <c r="B691" s="171"/>
      <c r="D691" s="162" t="s">
        <v>213</v>
      </c>
      <c r="E691" s="172" t="s">
        <v>1</v>
      </c>
      <c r="F691" s="173" t="s">
        <v>1272</v>
      </c>
      <c r="H691" s="174">
        <v>2.42</v>
      </c>
      <c r="I691" s="175"/>
      <c r="L691" s="171"/>
      <c r="M691" s="176"/>
      <c r="N691" s="177"/>
      <c r="O691" s="177"/>
      <c r="P691" s="177"/>
      <c r="Q691" s="177"/>
      <c r="R691" s="177"/>
      <c r="S691" s="177"/>
      <c r="T691" s="178"/>
      <c r="AT691" s="172" t="s">
        <v>213</v>
      </c>
      <c r="AU691" s="172" t="s">
        <v>87</v>
      </c>
      <c r="AV691" s="13" t="s">
        <v>87</v>
      </c>
      <c r="AW691" s="13" t="s">
        <v>32</v>
      </c>
      <c r="AX691" s="13" t="s">
        <v>85</v>
      </c>
      <c r="AY691" s="172" t="s">
        <v>128</v>
      </c>
    </row>
    <row r="692" spans="1:65" s="2" customFormat="1" ht="24.2" customHeight="1">
      <c r="A692" s="32"/>
      <c r="B692" s="148"/>
      <c r="C692" s="149" t="s">
        <v>1273</v>
      </c>
      <c r="D692" s="149" t="s">
        <v>131</v>
      </c>
      <c r="E692" s="150" t="s">
        <v>1274</v>
      </c>
      <c r="F692" s="151" t="s">
        <v>1275</v>
      </c>
      <c r="G692" s="152" t="s">
        <v>217</v>
      </c>
      <c r="H692" s="153">
        <v>2.2000000000000002</v>
      </c>
      <c r="I692" s="154"/>
      <c r="J692" s="155">
        <f>ROUND(I692*H692,2)</f>
        <v>0</v>
      </c>
      <c r="K692" s="151" t="s">
        <v>135</v>
      </c>
      <c r="L692" s="33"/>
      <c r="M692" s="156" t="s">
        <v>1</v>
      </c>
      <c r="N692" s="157" t="s">
        <v>42</v>
      </c>
      <c r="O692" s="58"/>
      <c r="P692" s="158">
        <f>O692*H692</f>
        <v>0</v>
      </c>
      <c r="Q692" s="158">
        <v>0</v>
      </c>
      <c r="R692" s="158">
        <f>Q692*H692</f>
        <v>0</v>
      </c>
      <c r="S692" s="158">
        <v>0</v>
      </c>
      <c r="T692" s="159">
        <f>S692*H692</f>
        <v>0</v>
      </c>
      <c r="U692" s="32"/>
      <c r="V692" s="32"/>
      <c r="W692" s="32"/>
      <c r="X692" s="32"/>
      <c r="Y692" s="32"/>
      <c r="Z692" s="32"/>
      <c r="AA692" s="32"/>
      <c r="AB692" s="32"/>
      <c r="AC692" s="32"/>
      <c r="AD692" s="32"/>
      <c r="AE692" s="32"/>
      <c r="AR692" s="160" t="s">
        <v>280</v>
      </c>
      <c r="AT692" s="160" t="s">
        <v>131</v>
      </c>
      <c r="AU692" s="160" t="s">
        <v>87</v>
      </c>
      <c r="AY692" s="17" t="s">
        <v>128</v>
      </c>
      <c r="BE692" s="161">
        <f>IF(N692="základní",J692,0)</f>
        <v>0</v>
      </c>
      <c r="BF692" s="161">
        <f>IF(N692="snížená",J692,0)</f>
        <v>0</v>
      </c>
      <c r="BG692" s="161">
        <f>IF(N692="zákl. přenesená",J692,0)</f>
        <v>0</v>
      </c>
      <c r="BH692" s="161">
        <f>IF(N692="sníž. přenesená",J692,0)</f>
        <v>0</v>
      </c>
      <c r="BI692" s="161">
        <f>IF(N692="nulová",J692,0)</f>
        <v>0</v>
      </c>
      <c r="BJ692" s="17" t="s">
        <v>85</v>
      </c>
      <c r="BK692" s="161">
        <f>ROUND(I692*H692,2)</f>
        <v>0</v>
      </c>
      <c r="BL692" s="17" t="s">
        <v>280</v>
      </c>
      <c r="BM692" s="160" t="s">
        <v>1276</v>
      </c>
    </row>
    <row r="693" spans="1:65" s="2" customFormat="1" ht="37.9" customHeight="1">
      <c r="A693" s="32"/>
      <c r="B693" s="148"/>
      <c r="C693" s="149" t="s">
        <v>1277</v>
      </c>
      <c r="D693" s="149" t="s">
        <v>131</v>
      </c>
      <c r="E693" s="150" t="s">
        <v>1278</v>
      </c>
      <c r="F693" s="151" t="s">
        <v>1279</v>
      </c>
      <c r="G693" s="152" t="s">
        <v>217</v>
      </c>
      <c r="H693" s="153">
        <v>2.2000000000000002</v>
      </c>
      <c r="I693" s="154"/>
      <c r="J693" s="155">
        <f>ROUND(I693*H693,2)</f>
        <v>0</v>
      </c>
      <c r="K693" s="151" t="s">
        <v>1</v>
      </c>
      <c r="L693" s="33"/>
      <c r="M693" s="156" t="s">
        <v>1</v>
      </c>
      <c r="N693" s="157" t="s">
        <v>42</v>
      </c>
      <c r="O693" s="58"/>
      <c r="P693" s="158">
        <f>O693*H693</f>
        <v>0</v>
      </c>
      <c r="Q693" s="158">
        <v>5.5000000000000003E-4</v>
      </c>
      <c r="R693" s="158">
        <f>Q693*H693</f>
        <v>1.2100000000000001E-3</v>
      </c>
      <c r="S693" s="158">
        <v>0</v>
      </c>
      <c r="T693" s="159">
        <f>S693*H693</f>
        <v>0</v>
      </c>
      <c r="U693" s="32"/>
      <c r="V693" s="32"/>
      <c r="W693" s="32"/>
      <c r="X693" s="32"/>
      <c r="Y693" s="32"/>
      <c r="Z693" s="32"/>
      <c r="AA693" s="32"/>
      <c r="AB693" s="32"/>
      <c r="AC693" s="32"/>
      <c r="AD693" s="32"/>
      <c r="AE693" s="32"/>
      <c r="AR693" s="160" t="s">
        <v>280</v>
      </c>
      <c r="AT693" s="160" t="s">
        <v>131</v>
      </c>
      <c r="AU693" s="160" t="s">
        <v>87</v>
      </c>
      <c r="AY693" s="17" t="s">
        <v>128</v>
      </c>
      <c r="BE693" s="161">
        <f>IF(N693="základní",J693,0)</f>
        <v>0</v>
      </c>
      <c r="BF693" s="161">
        <f>IF(N693="snížená",J693,0)</f>
        <v>0</v>
      </c>
      <c r="BG693" s="161">
        <f>IF(N693="zákl. přenesená",J693,0)</f>
        <v>0</v>
      </c>
      <c r="BH693" s="161">
        <f>IF(N693="sníž. přenesená",J693,0)</f>
        <v>0</v>
      </c>
      <c r="BI693" s="161">
        <f>IF(N693="nulová",J693,0)</f>
        <v>0</v>
      </c>
      <c r="BJ693" s="17" t="s">
        <v>85</v>
      </c>
      <c r="BK693" s="161">
        <f>ROUND(I693*H693,2)</f>
        <v>0</v>
      </c>
      <c r="BL693" s="17" t="s">
        <v>280</v>
      </c>
      <c r="BM693" s="160" t="s">
        <v>1280</v>
      </c>
    </row>
    <row r="694" spans="1:65" s="2" customFormat="1" ht="16.5" customHeight="1">
      <c r="A694" s="32"/>
      <c r="B694" s="148"/>
      <c r="C694" s="149" t="s">
        <v>1281</v>
      </c>
      <c r="D694" s="149" t="s">
        <v>131</v>
      </c>
      <c r="E694" s="150" t="s">
        <v>1282</v>
      </c>
      <c r="F694" s="151" t="s">
        <v>1283</v>
      </c>
      <c r="G694" s="152" t="s">
        <v>248</v>
      </c>
      <c r="H694" s="153">
        <v>3</v>
      </c>
      <c r="I694" s="154"/>
      <c r="J694" s="155">
        <f>ROUND(I694*H694,2)</f>
        <v>0</v>
      </c>
      <c r="K694" s="151" t="s">
        <v>135</v>
      </c>
      <c r="L694" s="33"/>
      <c r="M694" s="156" t="s">
        <v>1</v>
      </c>
      <c r="N694" s="157" t="s">
        <v>42</v>
      </c>
      <c r="O694" s="58"/>
      <c r="P694" s="158">
        <f>O694*H694</f>
        <v>0</v>
      </c>
      <c r="Q694" s="158">
        <v>3.0000000000000001E-5</v>
      </c>
      <c r="R694" s="158">
        <f>Q694*H694</f>
        <v>9.0000000000000006E-5</v>
      </c>
      <c r="S694" s="158">
        <v>0</v>
      </c>
      <c r="T694" s="159">
        <f>S694*H694</f>
        <v>0</v>
      </c>
      <c r="U694" s="32"/>
      <c r="V694" s="32"/>
      <c r="W694" s="32"/>
      <c r="X694" s="32"/>
      <c r="Y694" s="32"/>
      <c r="Z694" s="32"/>
      <c r="AA694" s="32"/>
      <c r="AB694" s="32"/>
      <c r="AC694" s="32"/>
      <c r="AD694" s="32"/>
      <c r="AE694" s="32"/>
      <c r="AR694" s="160" t="s">
        <v>280</v>
      </c>
      <c r="AT694" s="160" t="s">
        <v>131</v>
      </c>
      <c r="AU694" s="160" t="s">
        <v>87</v>
      </c>
      <c r="AY694" s="17" t="s">
        <v>128</v>
      </c>
      <c r="BE694" s="161">
        <f>IF(N694="základní",J694,0)</f>
        <v>0</v>
      </c>
      <c r="BF694" s="161">
        <f>IF(N694="snížená",J694,0)</f>
        <v>0</v>
      </c>
      <c r="BG694" s="161">
        <f>IF(N694="zákl. přenesená",J694,0)</f>
        <v>0</v>
      </c>
      <c r="BH694" s="161">
        <f>IF(N694="sníž. přenesená",J694,0)</f>
        <v>0</v>
      </c>
      <c r="BI694" s="161">
        <f>IF(N694="nulová",J694,0)</f>
        <v>0</v>
      </c>
      <c r="BJ694" s="17" t="s">
        <v>85</v>
      </c>
      <c r="BK694" s="161">
        <f>ROUND(I694*H694,2)</f>
        <v>0</v>
      </c>
      <c r="BL694" s="17" t="s">
        <v>280</v>
      </c>
      <c r="BM694" s="160" t="s">
        <v>1284</v>
      </c>
    </row>
    <row r="695" spans="1:65" s="2" customFormat="1" ht="24.2" customHeight="1">
      <c r="A695" s="32"/>
      <c r="B695" s="148"/>
      <c r="C695" s="149" t="s">
        <v>1285</v>
      </c>
      <c r="D695" s="149" t="s">
        <v>131</v>
      </c>
      <c r="E695" s="150" t="s">
        <v>1286</v>
      </c>
      <c r="F695" s="151" t="s">
        <v>1287</v>
      </c>
      <c r="G695" s="152" t="s">
        <v>650</v>
      </c>
      <c r="H695" s="153">
        <v>4.3999999999999997E-2</v>
      </c>
      <c r="I695" s="154"/>
      <c r="J695" s="155">
        <f>ROUND(I695*H695,2)</f>
        <v>0</v>
      </c>
      <c r="K695" s="151" t="s">
        <v>135</v>
      </c>
      <c r="L695" s="33"/>
      <c r="M695" s="156" t="s">
        <v>1</v>
      </c>
      <c r="N695" s="157" t="s">
        <v>42</v>
      </c>
      <c r="O695" s="58"/>
      <c r="P695" s="158">
        <f>O695*H695</f>
        <v>0</v>
      </c>
      <c r="Q695" s="158">
        <v>0</v>
      </c>
      <c r="R695" s="158">
        <f>Q695*H695</f>
        <v>0</v>
      </c>
      <c r="S695" s="158">
        <v>0</v>
      </c>
      <c r="T695" s="159">
        <f>S695*H695</f>
        <v>0</v>
      </c>
      <c r="U695" s="32"/>
      <c r="V695" s="32"/>
      <c r="W695" s="32"/>
      <c r="X695" s="32"/>
      <c r="Y695" s="32"/>
      <c r="Z695" s="32"/>
      <c r="AA695" s="32"/>
      <c r="AB695" s="32"/>
      <c r="AC695" s="32"/>
      <c r="AD695" s="32"/>
      <c r="AE695" s="32"/>
      <c r="AR695" s="160" t="s">
        <v>280</v>
      </c>
      <c r="AT695" s="160" t="s">
        <v>131</v>
      </c>
      <c r="AU695" s="160" t="s">
        <v>87</v>
      </c>
      <c r="AY695" s="17" t="s">
        <v>128</v>
      </c>
      <c r="BE695" s="161">
        <f>IF(N695="základní",J695,0)</f>
        <v>0</v>
      </c>
      <c r="BF695" s="161">
        <f>IF(N695="snížená",J695,0)</f>
        <v>0</v>
      </c>
      <c r="BG695" s="161">
        <f>IF(N695="zákl. přenesená",J695,0)</f>
        <v>0</v>
      </c>
      <c r="BH695" s="161">
        <f>IF(N695="sníž. přenesená",J695,0)</f>
        <v>0</v>
      </c>
      <c r="BI695" s="161">
        <f>IF(N695="nulová",J695,0)</f>
        <v>0</v>
      </c>
      <c r="BJ695" s="17" t="s">
        <v>85</v>
      </c>
      <c r="BK695" s="161">
        <f>ROUND(I695*H695,2)</f>
        <v>0</v>
      </c>
      <c r="BL695" s="17" t="s">
        <v>280</v>
      </c>
      <c r="BM695" s="160" t="s">
        <v>1288</v>
      </c>
    </row>
    <row r="696" spans="1:65" s="2" customFormat="1" ht="24.2" customHeight="1">
      <c r="A696" s="32"/>
      <c r="B696" s="148"/>
      <c r="C696" s="149" t="s">
        <v>1289</v>
      </c>
      <c r="D696" s="149" t="s">
        <v>131</v>
      </c>
      <c r="E696" s="150" t="s">
        <v>1290</v>
      </c>
      <c r="F696" s="151" t="s">
        <v>1291</v>
      </c>
      <c r="G696" s="152" t="s">
        <v>650</v>
      </c>
      <c r="H696" s="153">
        <v>4.3999999999999997E-2</v>
      </c>
      <c r="I696" s="154"/>
      <c r="J696" s="155">
        <f>ROUND(I696*H696,2)</f>
        <v>0</v>
      </c>
      <c r="K696" s="151" t="s">
        <v>135</v>
      </c>
      <c r="L696" s="33"/>
      <c r="M696" s="156" t="s">
        <v>1</v>
      </c>
      <c r="N696" s="157" t="s">
        <v>42</v>
      </c>
      <c r="O696" s="58"/>
      <c r="P696" s="158">
        <f>O696*H696</f>
        <v>0</v>
      </c>
      <c r="Q696" s="158">
        <v>0</v>
      </c>
      <c r="R696" s="158">
        <f>Q696*H696</f>
        <v>0</v>
      </c>
      <c r="S696" s="158">
        <v>0</v>
      </c>
      <c r="T696" s="159">
        <f>S696*H696</f>
        <v>0</v>
      </c>
      <c r="U696" s="32"/>
      <c r="V696" s="32"/>
      <c r="W696" s="32"/>
      <c r="X696" s="32"/>
      <c r="Y696" s="32"/>
      <c r="Z696" s="32"/>
      <c r="AA696" s="32"/>
      <c r="AB696" s="32"/>
      <c r="AC696" s="32"/>
      <c r="AD696" s="32"/>
      <c r="AE696" s="32"/>
      <c r="AR696" s="160" t="s">
        <v>280</v>
      </c>
      <c r="AT696" s="160" t="s">
        <v>131</v>
      </c>
      <c r="AU696" s="160" t="s">
        <v>87</v>
      </c>
      <c r="AY696" s="17" t="s">
        <v>128</v>
      </c>
      <c r="BE696" s="161">
        <f>IF(N696="základní",J696,0)</f>
        <v>0</v>
      </c>
      <c r="BF696" s="161">
        <f>IF(N696="snížená",J696,0)</f>
        <v>0</v>
      </c>
      <c r="BG696" s="161">
        <f>IF(N696="zákl. přenesená",J696,0)</f>
        <v>0</v>
      </c>
      <c r="BH696" s="161">
        <f>IF(N696="sníž. přenesená",J696,0)</f>
        <v>0</v>
      </c>
      <c r="BI696" s="161">
        <f>IF(N696="nulová",J696,0)</f>
        <v>0</v>
      </c>
      <c r="BJ696" s="17" t="s">
        <v>85</v>
      </c>
      <c r="BK696" s="161">
        <f>ROUND(I696*H696,2)</f>
        <v>0</v>
      </c>
      <c r="BL696" s="17" t="s">
        <v>280</v>
      </c>
      <c r="BM696" s="160" t="s">
        <v>1292</v>
      </c>
    </row>
    <row r="697" spans="1:65" s="12" customFormat="1" ht="22.9" customHeight="1">
      <c r="B697" s="135"/>
      <c r="D697" s="136" t="s">
        <v>76</v>
      </c>
      <c r="E697" s="146" t="s">
        <v>1293</v>
      </c>
      <c r="F697" s="146" t="s">
        <v>1294</v>
      </c>
      <c r="I697" s="138"/>
      <c r="J697" s="147">
        <f>BK697</f>
        <v>0</v>
      </c>
      <c r="L697" s="135"/>
      <c r="M697" s="140"/>
      <c r="N697" s="141"/>
      <c r="O697" s="141"/>
      <c r="P697" s="142">
        <f>SUM(P698:P714)</f>
        <v>0</v>
      </c>
      <c r="Q697" s="141"/>
      <c r="R697" s="142">
        <f>SUM(R698:R714)</f>
        <v>1.8283999999999998E-2</v>
      </c>
      <c r="S697" s="141"/>
      <c r="T697" s="143">
        <f>SUM(T698:T714)</f>
        <v>0</v>
      </c>
      <c r="AR697" s="136" t="s">
        <v>87</v>
      </c>
      <c r="AT697" s="144" t="s">
        <v>76</v>
      </c>
      <c r="AU697" s="144" t="s">
        <v>85</v>
      </c>
      <c r="AY697" s="136" t="s">
        <v>128</v>
      </c>
      <c r="BK697" s="145">
        <f>SUM(BK698:BK714)</f>
        <v>0</v>
      </c>
    </row>
    <row r="698" spans="1:65" s="2" customFormat="1" ht="21.75" customHeight="1">
      <c r="A698" s="32"/>
      <c r="B698" s="148"/>
      <c r="C698" s="149" t="s">
        <v>1295</v>
      </c>
      <c r="D698" s="149" t="s">
        <v>131</v>
      </c>
      <c r="E698" s="150" t="s">
        <v>1296</v>
      </c>
      <c r="F698" s="151" t="s">
        <v>1297</v>
      </c>
      <c r="G698" s="152" t="s">
        <v>217</v>
      </c>
      <c r="H698" s="153">
        <v>29.3</v>
      </c>
      <c r="I698" s="154"/>
      <c r="J698" s="155">
        <f>ROUND(I698*H698,2)</f>
        <v>0</v>
      </c>
      <c r="K698" s="151" t="s">
        <v>135</v>
      </c>
      <c r="L698" s="33"/>
      <c r="M698" s="156" t="s">
        <v>1</v>
      </c>
      <c r="N698" s="157" t="s">
        <v>42</v>
      </c>
      <c r="O698" s="58"/>
      <c r="P698" s="158">
        <f>O698*H698</f>
        <v>0</v>
      </c>
      <c r="Q698" s="158">
        <v>0</v>
      </c>
      <c r="R698" s="158">
        <f>Q698*H698</f>
        <v>0</v>
      </c>
      <c r="S698" s="158">
        <v>0</v>
      </c>
      <c r="T698" s="159">
        <f>S698*H698</f>
        <v>0</v>
      </c>
      <c r="U698" s="32"/>
      <c r="V698" s="32"/>
      <c r="W698" s="32"/>
      <c r="X698" s="32"/>
      <c r="Y698" s="32"/>
      <c r="Z698" s="32"/>
      <c r="AA698" s="32"/>
      <c r="AB698" s="32"/>
      <c r="AC698" s="32"/>
      <c r="AD698" s="32"/>
      <c r="AE698" s="32"/>
      <c r="AR698" s="160" t="s">
        <v>280</v>
      </c>
      <c r="AT698" s="160" t="s">
        <v>131</v>
      </c>
      <c r="AU698" s="160" t="s">
        <v>87</v>
      </c>
      <c r="AY698" s="17" t="s">
        <v>128</v>
      </c>
      <c r="BE698" s="161">
        <f>IF(N698="základní",J698,0)</f>
        <v>0</v>
      </c>
      <c r="BF698" s="161">
        <f>IF(N698="snížená",J698,0)</f>
        <v>0</v>
      </c>
      <c r="BG698" s="161">
        <f>IF(N698="zákl. přenesená",J698,0)</f>
        <v>0</v>
      </c>
      <c r="BH698" s="161">
        <f>IF(N698="sníž. přenesená",J698,0)</f>
        <v>0</v>
      </c>
      <c r="BI698" s="161">
        <f>IF(N698="nulová",J698,0)</f>
        <v>0</v>
      </c>
      <c r="BJ698" s="17" t="s">
        <v>85</v>
      </c>
      <c r="BK698" s="161">
        <f>ROUND(I698*H698,2)</f>
        <v>0</v>
      </c>
      <c r="BL698" s="17" t="s">
        <v>280</v>
      </c>
      <c r="BM698" s="160" t="s">
        <v>1298</v>
      </c>
    </row>
    <row r="699" spans="1:65" s="13" customFormat="1" ht="11.25">
      <c r="B699" s="171"/>
      <c r="D699" s="162" t="s">
        <v>213</v>
      </c>
      <c r="E699" s="172" t="s">
        <v>1</v>
      </c>
      <c r="F699" s="173" t="s">
        <v>322</v>
      </c>
      <c r="H699" s="174">
        <v>26.7</v>
      </c>
      <c r="I699" s="175"/>
      <c r="L699" s="171"/>
      <c r="M699" s="176"/>
      <c r="N699" s="177"/>
      <c r="O699" s="177"/>
      <c r="P699" s="177"/>
      <c r="Q699" s="177"/>
      <c r="R699" s="177"/>
      <c r="S699" s="177"/>
      <c r="T699" s="178"/>
      <c r="AT699" s="172" t="s">
        <v>213</v>
      </c>
      <c r="AU699" s="172" t="s">
        <v>87</v>
      </c>
      <c r="AV699" s="13" t="s">
        <v>87</v>
      </c>
      <c r="AW699" s="13" t="s">
        <v>32</v>
      </c>
      <c r="AX699" s="13" t="s">
        <v>77</v>
      </c>
      <c r="AY699" s="172" t="s">
        <v>128</v>
      </c>
    </row>
    <row r="700" spans="1:65" s="13" customFormat="1" ht="11.25">
      <c r="B700" s="171"/>
      <c r="D700" s="162" t="s">
        <v>213</v>
      </c>
      <c r="E700" s="172" t="s">
        <v>1</v>
      </c>
      <c r="F700" s="173" t="s">
        <v>1299</v>
      </c>
      <c r="H700" s="174">
        <v>2.6</v>
      </c>
      <c r="I700" s="175"/>
      <c r="L700" s="171"/>
      <c r="M700" s="176"/>
      <c r="N700" s="177"/>
      <c r="O700" s="177"/>
      <c r="P700" s="177"/>
      <c r="Q700" s="177"/>
      <c r="R700" s="177"/>
      <c r="S700" s="177"/>
      <c r="T700" s="178"/>
      <c r="AT700" s="172" t="s">
        <v>213</v>
      </c>
      <c r="AU700" s="172" t="s">
        <v>87</v>
      </c>
      <c r="AV700" s="13" t="s">
        <v>87</v>
      </c>
      <c r="AW700" s="13" t="s">
        <v>32</v>
      </c>
      <c r="AX700" s="13" t="s">
        <v>77</v>
      </c>
      <c r="AY700" s="172" t="s">
        <v>128</v>
      </c>
    </row>
    <row r="701" spans="1:65" s="15" customFormat="1" ht="11.25">
      <c r="B701" s="197"/>
      <c r="D701" s="162" t="s">
        <v>213</v>
      </c>
      <c r="E701" s="198" t="s">
        <v>1</v>
      </c>
      <c r="F701" s="199" t="s">
        <v>309</v>
      </c>
      <c r="H701" s="200">
        <v>29.3</v>
      </c>
      <c r="I701" s="201"/>
      <c r="L701" s="197"/>
      <c r="M701" s="202"/>
      <c r="N701" s="203"/>
      <c r="O701" s="203"/>
      <c r="P701" s="203"/>
      <c r="Q701" s="203"/>
      <c r="R701" s="203"/>
      <c r="S701" s="203"/>
      <c r="T701" s="204"/>
      <c r="AT701" s="198" t="s">
        <v>213</v>
      </c>
      <c r="AU701" s="198" t="s">
        <v>87</v>
      </c>
      <c r="AV701" s="15" t="s">
        <v>143</v>
      </c>
      <c r="AW701" s="15" t="s">
        <v>32</v>
      </c>
      <c r="AX701" s="15" t="s">
        <v>77</v>
      </c>
      <c r="AY701" s="198" t="s">
        <v>128</v>
      </c>
    </row>
    <row r="702" spans="1:65" s="14" customFormat="1" ht="11.25">
      <c r="B702" s="179"/>
      <c r="D702" s="162" t="s">
        <v>213</v>
      </c>
      <c r="E702" s="180" t="s">
        <v>1</v>
      </c>
      <c r="F702" s="181" t="s">
        <v>220</v>
      </c>
      <c r="H702" s="182">
        <v>29.3</v>
      </c>
      <c r="I702" s="183"/>
      <c r="L702" s="179"/>
      <c r="M702" s="184"/>
      <c r="N702" s="185"/>
      <c r="O702" s="185"/>
      <c r="P702" s="185"/>
      <c r="Q702" s="185"/>
      <c r="R702" s="185"/>
      <c r="S702" s="185"/>
      <c r="T702" s="186"/>
      <c r="AT702" s="180" t="s">
        <v>213</v>
      </c>
      <c r="AU702" s="180" t="s">
        <v>87</v>
      </c>
      <c r="AV702" s="14" t="s">
        <v>149</v>
      </c>
      <c r="AW702" s="14" t="s">
        <v>32</v>
      </c>
      <c r="AX702" s="14" t="s">
        <v>85</v>
      </c>
      <c r="AY702" s="180" t="s">
        <v>128</v>
      </c>
    </row>
    <row r="703" spans="1:65" s="2" customFormat="1" ht="24.2" customHeight="1">
      <c r="A703" s="32"/>
      <c r="B703" s="148"/>
      <c r="C703" s="149" t="s">
        <v>1300</v>
      </c>
      <c r="D703" s="149" t="s">
        <v>131</v>
      </c>
      <c r="E703" s="150" t="s">
        <v>1301</v>
      </c>
      <c r="F703" s="151" t="s">
        <v>1302</v>
      </c>
      <c r="G703" s="152" t="s">
        <v>217</v>
      </c>
      <c r="H703" s="153">
        <v>29.3</v>
      </c>
      <c r="I703" s="154"/>
      <c r="J703" s="155">
        <f>ROUND(I703*H703,2)</f>
        <v>0</v>
      </c>
      <c r="K703" s="151" t="s">
        <v>135</v>
      </c>
      <c r="L703" s="33"/>
      <c r="M703" s="156" t="s">
        <v>1</v>
      </c>
      <c r="N703" s="157" t="s">
        <v>42</v>
      </c>
      <c r="O703" s="58"/>
      <c r="P703" s="158">
        <f>O703*H703</f>
        <v>0</v>
      </c>
      <c r="Q703" s="158">
        <v>1.6000000000000001E-4</v>
      </c>
      <c r="R703" s="158">
        <f>Q703*H703</f>
        <v>4.6880000000000003E-3</v>
      </c>
      <c r="S703" s="158">
        <v>0</v>
      </c>
      <c r="T703" s="159">
        <f>S703*H703</f>
        <v>0</v>
      </c>
      <c r="U703" s="32"/>
      <c r="V703" s="32"/>
      <c r="W703" s="32"/>
      <c r="X703" s="32"/>
      <c r="Y703" s="32"/>
      <c r="Z703" s="32"/>
      <c r="AA703" s="32"/>
      <c r="AB703" s="32"/>
      <c r="AC703" s="32"/>
      <c r="AD703" s="32"/>
      <c r="AE703" s="32"/>
      <c r="AR703" s="160" t="s">
        <v>280</v>
      </c>
      <c r="AT703" s="160" t="s">
        <v>131</v>
      </c>
      <c r="AU703" s="160" t="s">
        <v>87</v>
      </c>
      <c r="AY703" s="17" t="s">
        <v>128</v>
      </c>
      <c r="BE703" s="161">
        <f>IF(N703="základní",J703,0)</f>
        <v>0</v>
      </c>
      <c r="BF703" s="161">
        <f>IF(N703="snížená",J703,0)</f>
        <v>0</v>
      </c>
      <c r="BG703" s="161">
        <f>IF(N703="zákl. přenesená",J703,0)</f>
        <v>0</v>
      </c>
      <c r="BH703" s="161">
        <f>IF(N703="sníž. přenesená",J703,0)</f>
        <v>0</v>
      </c>
      <c r="BI703" s="161">
        <f>IF(N703="nulová",J703,0)</f>
        <v>0</v>
      </c>
      <c r="BJ703" s="17" t="s">
        <v>85</v>
      </c>
      <c r="BK703" s="161">
        <f>ROUND(I703*H703,2)</f>
        <v>0</v>
      </c>
      <c r="BL703" s="17" t="s">
        <v>280</v>
      </c>
      <c r="BM703" s="160" t="s">
        <v>1303</v>
      </c>
    </row>
    <row r="704" spans="1:65" s="13" customFormat="1" ht="11.25">
      <c r="B704" s="171"/>
      <c r="D704" s="162" t="s">
        <v>213</v>
      </c>
      <c r="E704" s="172" t="s">
        <v>1</v>
      </c>
      <c r="F704" s="173" t="s">
        <v>322</v>
      </c>
      <c r="H704" s="174">
        <v>26.7</v>
      </c>
      <c r="I704" s="175"/>
      <c r="L704" s="171"/>
      <c r="M704" s="176"/>
      <c r="N704" s="177"/>
      <c r="O704" s="177"/>
      <c r="P704" s="177"/>
      <c r="Q704" s="177"/>
      <c r="R704" s="177"/>
      <c r="S704" s="177"/>
      <c r="T704" s="178"/>
      <c r="AT704" s="172" t="s">
        <v>213</v>
      </c>
      <c r="AU704" s="172" t="s">
        <v>87</v>
      </c>
      <c r="AV704" s="13" t="s">
        <v>87</v>
      </c>
      <c r="AW704" s="13" t="s">
        <v>32</v>
      </c>
      <c r="AX704" s="13" t="s">
        <v>77</v>
      </c>
      <c r="AY704" s="172" t="s">
        <v>128</v>
      </c>
    </row>
    <row r="705" spans="1:65" s="13" customFormat="1" ht="11.25">
      <c r="B705" s="171"/>
      <c r="D705" s="162" t="s">
        <v>213</v>
      </c>
      <c r="E705" s="172" t="s">
        <v>1</v>
      </c>
      <c r="F705" s="173" t="s">
        <v>1299</v>
      </c>
      <c r="H705" s="174">
        <v>2.6</v>
      </c>
      <c r="I705" s="175"/>
      <c r="L705" s="171"/>
      <c r="M705" s="176"/>
      <c r="N705" s="177"/>
      <c r="O705" s="177"/>
      <c r="P705" s="177"/>
      <c r="Q705" s="177"/>
      <c r="R705" s="177"/>
      <c r="S705" s="177"/>
      <c r="T705" s="178"/>
      <c r="AT705" s="172" t="s">
        <v>213</v>
      </c>
      <c r="AU705" s="172" t="s">
        <v>87</v>
      </c>
      <c r="AV705" s="13" t="s">
        <v>87</v>
      </c>
      <c r="AW705" s="13" t="s">
        <v>32</v>
      </c>
      <c r="AX705" s="13" t="s">
        <v>77</v>
      </c>
      <c r="AY705" s="172" t="s">
        <v>128</v>
      </c>
    </row>
    <row r="706" spans="1:65" s="15" customFormat="1" ht="11.25">
      <c r="B706" s="197"/>
      <c r="D706" s="162" t="s">
        <v>213</v>
      </c>
      <c r="E706" s="198" t="s">
        <v>1</v>
      </c>
      <c r="F706" s="199" t="s">
        <v>309</v>
      </c>
      <c r="H706" s="200">
        <v>29.3</v>
      </c>
      <c r="I706" s="201"/>
      <c r="L706" s="197"/>
      <c r="M706" s="202"/>
      <c r="N706" s="203"/>
      <c r="O706" s="203"/>
      <c r="P706" s="203"/>
      <c r="Q706" s="203"/>
      <c r="R706" s="203"/>
      <c r="S706" s="203"/>
      <c r="T706" s="204"/>
      <c r="AT706" s="198" t="s">
        <v>213</v>
      </c>
      <c r="AU706" s="198" t="s">
        <v>87</v>
      </c>
      <c r="AV706" s="15" t="s">
        <v>143</v>
      </c>
      <c r="AW706" s="15" t="s">
        <v>32</v>
      </c>
      <c r="AX706" s="15" t="s">
        <v>77</v>
      </c>
      <c r="AY706" s="198" t="s">
        <v>128</v>
      </c>
    </row>
    <row r="707" spans="1:65" s="14" customFormat="1" ht="11.25">
      <c r="B707" s="179"/>
      <c r="D707" s="162" t="s">
        <v>213</v>
      </c>
      <c r="E707" s="180" t="s">
        <v>1</v>
      </c>
      <c r="F707" s="181" t="s">
        <v>220</v>
      </c>
      <c r="H707" s="182">
        <v>29.3</v>
      </c>
      <c r="I707" s="183"/>
      <c r="L707" s="179"/>
      <c r="M707" s="184"/>
      <c r="N707" s="185"/>
      <c r="O707" s="185"/>
      <c r="P707" s="185"/>
      <c r="Q707" s="185"/>
      <c r="R707" s="185"/>
      <c r="S707" s="185"/>
      <c r="T707" s="186"/>
      <c r="AT707" s="180" t="s">
        <v>213</v>
      </c>
      <c r="AU707" s="180" t="s">
        <v>87</v>
      </c>
      <c r="AV707" s="14" t="s">
        <v>149</v>
      </c>
      <c r="AW707" s="14" t="s">
        <v>32</v>
      </c>
      <c r="AX707" s="14" t="s">
        <v>85</v>
      </c>
      <c r="AY707" s="180" t="s">
        <v>128</v>
      </c>
    </row>
    <row r="708" spans="1:65" s="2" customFormat="1" ht="24.2" customHeight="1">
      <c r="A708" s="32"/>
      <c r="B708" s="148"/>
      <c r="C708" s="149" t="s">
        <v>1304</v>
      </c>
      <c r="D708" s="149" t="s">
        <v>131</v>
      </c>
      <c r="E708" s="150" t="s">
        <v>1305</v>
      </c>
      <c r="F708" s="151" t="s">
        <v>1306</v>
      </c>
      <c r="G708" s="152" t="s">
        <v>217</v>
      </c>
      <c r="H708" s="153">
        <v>26.7</v>
      </c>
      <c r="I708" s="154"/>
      <c r="J708" s="155">
        <f>ROUND(I708*H708,2)</f>
        <v>0</v>
      </c>
      <c r="K708" s="151" t="s">
        <v>135</v>
      </c>
      <c r="L708" s="33"/>
      <c r="M708" s="156" t="s">
        <v>1</v>
      </c>
      <c r="N708" s="157" t="s">
        <v>42</v>
      </c>
      <c r="O708" s="58"/>
      <c r="P708" s="158">
        <f>O708*H708</f>
        <v>0</v>
      </c>
      <c r="Q708" s="158">
        <v>4.8000000000000001E-4</v>
      </c>
      <c r="R708" s="158">
        <f>Q708*H708</f>
        <v>1.2815999999999999E-2</v>
      </c>
      <c r="S708" s="158">
        <v>0</v>
      </c>
      <c r="T708" s="159">
        <f>S708*H708</f>
        <v>0</v>
      </c>
      <c r="U708" s="32"/>
      <c r="V708" s="32"/>
      <c r="W708" s="32"/>
      <c r="X708" s="32"/>
      <c r="Y708" s="32"/>
      <c r="Z708" s="32"/>
      <c r="AA708" s="32"/>
      <c r="AB708" s="32"/>
      <c r="AC708" s="32"/>
      <c r="AD708" s="32"/>
      <c r="AE708" s="32"/>
      <c r="AR708" s="160" t="s">
        <v>280</v>
      </c>
      <c r="AT708" s="160" t="s">
        <v>131</v>
      </c>
      <c r="AU708" s="160" t="s">
        <v>87</v>
      </c>
      <c r="AY708" s="17" t="s">
        <v>128</v>
      </c>
      <c r="BE708" s="161">
        <f>IF(N708="základní",J708,0)</f>
        <v>0</v>
      </c>
      <c r="BF708" s="161">
        <f>IF(N708="snížená",J708,0)</f>
        <v>0</v>
      </c>
      <c r="BG708" s="161">
        <f>IF(N708="zákl. přenesená",J708,0)</f>
        <v>0</v>
      </c>
      <c r="BH708" s="161">
        <f>IF(N708="sníž. přenesená",J708,0)</f>
        <v>0</v>
      </c>
      <c r="BI708" s="161">
        <f>IF(N708="nulová",J708,0)</f>
        <v>0</v>
      </c>
      <c r="BJ708" s="17" t="s">
        <v>85</v>
      </c>
      <c r="BK708" s="161">
        <f>ROUND(I708*H708,2)</f>
        <v>0</v>
      </c>
      <c r="BL708" s="17" t="s">
        <v>280</v>
      </c>
      <c r="BM708" s="160" t="s">
        <v>1307</v>
      </c>
    </row>
    <row r="709" spans="1:65" s="2" customFormat="1" ht="19.5">
      <c r="A709" s="32"/>
      <c r="B709" s="33"/>
      <c r="C709" s="32"/>
      <c r="D709" s="162" t="s">
        <v>147</v>
      </c>
      <c r="E709" s="32"/>
      <c r="F709" s="163" t="s">
        <v>1308</v>
      </c>
      <c r="G709" s="32"/>
      <c r="H709" s="32"/>
      <c r="I709" s="164"/>
      <c r="J709" s="32"/>
      <c r="K709" s="32"/>
      <c r="L709" s="33"/>
      <c r="M709" s="165"/>
      <c r="N709" s="166"/>
      <c r="O709" s="58"/>
      <c r="P709" s="58"/>
      <c r="Q709" s="58"/>
      <c r="R709" s="58"/>
      <c r="S709" s="58"/>
      <c r="T709" s="59"/>
      <c r="U709" s="32"/>
      <c r="V709" s="32"/>
      <c r="W709" s="32"/>
      <c r="X709" s="32"/>
      <c r="Y709" s="32"/>
      <c r="Z709" s="32"/>
      <c r="AA709" s="32"/>
      <c r="AB709" s="32"/>
      <c r="AC709" s="32"/>
      <c r="AD709" s="32"/>
      <c r="AE709" s="32"/>
      <c r="AT709" s="17" t="s">
        <v>147</v>
      </c>
      <c r="AU709" s="17" t="s">
        <v>87</v>
      </c>
    </row>
    <row r="710" spans="1:65" s="13" customFormat="1" ht="11.25">
      <c r="B710" s="171"/>
      <c r="D710" s="162" t="s">
        <v>213</v>
      </c>
      <c r="E710" s="172" t="s">
        <v>1</v>
      </c>
      <c r="F710" s="173" t="s">
        <v>322</v>
      </c>
      <c r="H710" s="174">
        <v>26.7</v>
      </c>
      <c r="I710" s="175"/>
      <c r="L710" s="171"/>
      <c r="M710" s="176"/>
      <c r="N710" s="177"/>
      <c r="O710" s="177"/>
      <c r="P710" s="177"/>
      <c r="Q710" s="177"/>
      <c r="R710" s="177"/>
      <c r="S710" s="177"/>
      <c r="T710" s="178"/>
      <c r="AT710" s="172" t="s">
        <v>213</v>
      </c>
      <c r="AU710" s="172" t="s">
        <v>87</v>
      </c>
      <c r="AV710" s="13" t="s">
        <v>87</v>
      </c>
      <c r="AW710" s="13" t="s">
        <v>32</v>
      </c>
      <c r="AX710" s="13" t="s">
        <v>77</v>
      </c>
      <c r="AY710" s="172" t="s">
        <v>128</v>
      </c>
    </row>
    <row r="711" spans="1:65" s="15" customFormat="1" ht="11.25">
      <c r="B711" s="197"/>
      <c r="D711" s="162" t="s">
        <v>213</v>
      </c>
      <c r="E711" s="198" t="s">
        <v>1</v>
      </c>
      <c r="F711" s="199" t="s">
        <v>309</v>
      </c>
      <c r="H711" s="200">
        <v>26.7</v>
      </c>
      <c r="I711" s="201"/>
      <c r="L711" s="197"/>
      <c r="M711" s="202"/>
      <c r="N711" s="203"/>
      <c r="O711" s="203"/>
      <c r="P711" s="203"/>
      <c r="Q711" s="203"/>
      <c r="R711" s="203"/>
      <c r="S711" s="203"/>
      <c r="T711" s="204"/>
      <c r="AT711" s="198" t="s">
        <v>213</v>
      </c>
      <c r="AU711" s="198" t="s">
        <v>87</v>
      </c>
      <c r="AV711" s="15" t="s">
        <v>143</v>
      </c>
      <c r="AW711" s="15" t="s">
        <v>32</v>
      </c>
      <c r="AX711" s="15" t="s">
        <v>77</v>
      </c>
      <c r="AY711" s="198" t="s">
        <v>128</v>
      </c>
    </row>
    <row r="712" spans="1:65" s="14" customFormat="1" ht="11.25">
      <c r="B712" s="179"/>
      <c r="D712" s="162" t="s">
        <v>213</v>
      </c>
      <c r="E712" s="180" t="s">
        <v>1</v>
      </c>
      <c r="F712" s="181" t="s">
        <v>220</v>
      </c>
      <c r="H712" s="182">
        <v>26.7</v>
      </c>
      <c r="I712" s="183"/>
      <c r="L712" s="179"/>
      <c r="M712" s="184"/>
      <c r="N712" s="185"/>
      <c r="O712" s="185"/>
      <c r="P712" s="185"/>
      <c r="Q712" s="185"/>
      <c r="R712" s="185"/>
      <c r="S712" s="185"/>
      <c r="T712" s="186"/>
      <c r="AT712" s="180" t="s">
        <v>213</v>
      </c>
      <c r="AU712" s="180" t="s">
        <v>87</v>
      </c>
      <c r="AV712" s="14" t="s">
        <v>149</v>
      </c>
      <c r="AW712" s="14" t="s">
        <v>32</v>
      </c>
      <c r="AX712" s="14" t="s">
        <v>85</v>
      </c>
      <c r="AY712" s="180" t="s">
        <v>128</v>
      </c>
    </row>
    <row r="713" spans="1:65" s="2" customFormat="1" ht="24.2" customHeight="1">
      <c r="A713" s="32"/>
      <c r="B713" s="148"/>
      <c r="C713" s="149" t="s">
        <v>1309</v>
      </c>
      <c r="D713" s="149" t="s">
        <v>131</v>
      </c>
      <c r="E713" s="150" t="s">
        <v>1310</v>
      </c>
      <c r="F713" s="151" t="s">
        <v>1311</v>
      </c>
      <c r="G713" s="152" t="s">
        <v>248</v>
      </c>
      <c r="H713" s="153">
        <v>26</v>
      </c>
      <c r="I713" s="154"/>
      <c r="J713" s="155">
        <f>ROUND(I713*H713,2)</f>
        <v>0</v>
      </c>
      <c r="K713" s="151" t="s">
        <v>135</v>
      </c>
      <c r="L713" s="33"/>
      <c r="M713" s="156" t="s">
        <v>1</v>
      </c>
      <c r="N713" s="157" t="s">
        <v>42</v>
      </c>
      <c r="O713" s="58"/>
      <c r="P713" s="158">
        <f>O713*H713</f>
        <v>0</v>
      </c>
      <c r="Q713" s="158">
        <v>3.0000000000000001E-5</v>
      </c>
      <c r="R713" s="158">
        <f>Q713*H713</f>
        <v>7.7999999999999999E-4</v>
      </c>
      <c r="S713" s="158">
        <v>0</v>
      </c>
      <c r="T713" s="159">
        <f>S713*H713</f>
        <v>0</v>
      </c>
      <c r="U713" s="32"/>
      <c r="V713" s="32"/>
      <c r="W713" s="32"/>
      <c r="X713" s="32"/>
      <c r="Y713" s="32"/>
      <c r="Z713" s="32"/>
      <c r="AA713" s="32"/>
      <c r="AB713" s="32"/>
      <c r="AC713" s="32"/>
      <c r="AD713" s="32"/>
      <c r="AE713" s="32"/>
      <c r="AR713" s="160" t="s">
        <v>280</v>
      </c>
      <c r="AT713" s="160" t="s">
        <v>131</v>
      </c>
      <c r="AU713" s="160" t="s">
        <v>87</v>
      </c>
      <c r="AY713" s="17" t="s">
        <v>128</v>
      </c>
      <c r="BE713" s="161">
        <f>IF(N713="základní",J713,0)</f>
        <v>0</v>
      </c>
      <c r="BF713" s="161">
        <f>IF(N713="snížená",J713,0)</f>
        <v>0</v>
      </c>
      <c r="BG713" s="161">
        <f>IF(N713="zákl. přenesená",J713,0)</f>
        <v>0</v>
      </c>
      <c r="BH713" s="161">
        <f>IF(N713="sníž. přenesená",J713,0)</f>
        <v>0</v>
      </c>
      <c r="BI713" s="161">
        <f>IF(N713="nulová",J713,0)</f>
        <v>0</v>
      </c>
      <c r="BJ713" s="17" t="s">
        <v>85</v>
      </c>
      <c r="BK713" s="161">
        <f>ROUND(I713*H713,2)</f>
        <v>0</v>
      </c>
      <c r="BL713" s="17" t="s">
        <v>280</v>
      </c>
      <c r="BM713" s="160" t="s">
        <v>1312</v>
      </c>
    </row>
    <row r="714" spans="1:65" s="2" customFormat="1" ht="19.5">
      <c r="A714" s="32"/>
      <c r="B714" s="33"/>
      <c r="C714" s="32"/>
      <c r="D714" s="162" t="s">
        <v>147</v>
      </c>
      <c r="E714" s="32"/>
      <c r="F714" s="163" t="s">
        <v>1313</v>
      </c>
      <c r="G714" s="32"/>
      <c r="H714" s="32"/>
      <c r="I714" s="164"/>
      <c r="J714" s="32"/>
      <c r="K714" s="32"/>
      <c r="L714" s="33"/>
      <c r="M714" s="165"/>
      <c r="N714" s="166"/>
      <c r="O714" s="58"/>
      <c r="P714" s="58"/>
      <c r="Q714" s="58"/>
      <c r="R714" s="58"/>
      <c r="S714" s="58"/>
      <c r="T714" s="59"/>
      <c r="U714" s="32"/>
      <c r="V714" s="32"/>
      <c r="W714" s="32"/>
      <c r="X714" s="32"/>
      <c r="Y714" s="32"/>
      <c r="Z714" s="32"/>
      <c r="AA714" s="32"/>
      <c r="AB714" s="32"/>
      <c r="AC714" s="32"/>
      <c r="AD714" s="32"/>
      <c r="AE714" s="32"/>
      <c r="AT714" s="17" t="s">
        <v>147</v>
      </c>
      <c r="AU714" s="17" t="s">
        <v>87</v>
      </c>
    </row>
    <row r="715" spans="1:65" s="12" customFormat="1" ht="22.9" customHeight="1">
      <c r="B715" s="135"/>
      <c r="D715" s="136" t="s">
        <v>76</v>
      </c>
      <c r="E715" s="146" t="s">
        <v>1314</v>
      </c>
      <c r="F715" s="146" t="s">
        <v>1315</v>
      </c>
      <c r="I715" s="138"/>
      <c r="J715" s="147">
        <f>BK715</f>
        <v>0</v>
      </c>
      <c r="L715" s="135"/>
      <c r="M715" s="140"/>
      <c r="N715" s="141"/>
      <c r="O715" s="141"/>
      <c r="P715" s="142">
        <f>SUM(P716:P751)</f>
        <v>0</v>
      </c>
      <c r="Q715" s="141"/>
      <c r="R715" s="142">
        <f>SUM(R716:R751)</f>
        <v>1.4224999999999999</v>
      </c>
      <c r="S715" s="141"/>
      <c r="T715" s="143">
        <f>SUM(T716:T751)</f>
        <v>0.30565999999999999</v>
      </c>
      <c r="AR715" s="136" t="s">
        <v>87</v>
      </c>
      <c r="AT715" s="144" t="s">
        <v>76</v>
      </c>
      <c r="AU715" s="144" t="s">
        <v>85</v>
      </c>
      <c r="AY715" s="136" t="s">
        <v>128</v>
      </c>
      <c r="BK715" s="145">
        <f>SUM(BK716:BK751)</f>
        <v>0</v>
      </c>
    </row>
    <row r="716" spans="1:65" s="2" customFormat="1" ht="21.75" customHeight="1">
      <c r="A716" s="32"/>
      <c r="B716" s="148"/>
      <c r="C716" s="149" t="s">
        <v>1316</v>
      </c>
      <c r="D716" s="149" t="s">
        <v>131</v>
      </c>
      <c r="E716" s="150" t="s">
        <v>1317</v>
      </c>
      <c r="F716" s="151" t="s">
        <v>1318</v>
      </c>
      <c r="G716" s="152" t="s">
        <v>217</v>
      </c>
      <c r="H716" s="153">
        <v>986</v>
      </c>
      <c r="I716" s="154"/>
      <c r="J716" s="155">
        <f>ROUND(I716*H716,2)</f>
        <v>0</v>
      </c>
      <c r="K716" s="151" t="s">
        <v>135</v>
      </c>
      <c r="L716" s="33"/>
      <c r="M716" s="156" t="s">
        <v>1</v>
      </c>
      <c r="N716" s="157" t="s">
        <v>42</v>
      </c>
      <c r="O716" s="58"/>
      <c r="P716" s="158">
        <f>O716*H716</f>
        <v>0</v>
      </c>
      <c r="Q716" s="158">
        <v>1E-3</v>
      </c>
      <c r="R716" s="158">
        <f>Q716*H716</f>
        <v>0.98599999999999999</v>
      </c>
      <c r="S716" s="158">
        <v>3.1E-4</v>
      </c>
      <c r="T716" s="159">
        <f>S716*H716</f>
        <v>0.30565999999999999</v>
      </c>
      <c r="U716" s="32"/>
      <c r="V716" s="32"/>
      <c r="W716" s="32"/>
      <c r="X716" s="32"/>
      <c r="Y716" s="32"/>
      <c r="Z716" s="32"/>
      <c r="AA716" s="32"/>
      <c r="AB716" s="32"/>
      <c r="AC716" s="32"/>
      <c r="AD716" s="32"/>
      <c r="AE716" s="32"/>
      <c r="AR716" s="160" t="s">
        <v>280</v>
      </c>
      <c r="AT716" s="160" t="s">
        <v>131</v>
      </c>
      <c r="AU716" s="160" t="s">
        <v>87</v>
      </c>
      <c r="AY716" s="17" t="s">
        <v>128</v>
      </c>
      <c r="BE716" s="161">
        <f>IF(N716="základní",J716,0)</f>
        <v>0</v>
      </c>
      <c r="BF716" s="161">
        <f>IF(N716="snížená",J716,0)</f>
        <v>0</v>
      </c>
      <c r="BG716" s="161">
        <f>IF(N716="zákl. přenesená",J716,0)</f>
        <v>0</v>
      </c>
      <c r="BH716" s="161">
        <f>IF(N716="sníž. přenesená",J716,0)</f>
        <v>0</v>
      </c>
      <c r="BI716" s="161">
        <f>IF(N716="nulová",J716,0)</f>
        <v>0</v>
      </c>
      <c r="BJ716" s="17" t="s">
        <v>85</v>
      </c>
      <c r="BK716" s="161">
        <f>ROUND(I716*H716,2)</f>
        <v>0</v>
      </c>
      <c r="BL716" s="17" t="s">
        <v>280</v>
      </c>
      <c r="BM716" s="160" t="s">
        <v>1319</v>
      </c>
    </row>
    <row r="717" spans="1:65" s="13" customFormat="1" ht="11.25">
      <c r="B717" s="171"/>
      <c r="D717" s="162" t="s">
        <v>213</v>
      </c>
      <c r="E717" s="172" t="s">
        <v>1</v>
      </c>
      <c r="F717" s="173" t="s">
        <v>1320</v>
      </c>
      <c r="H717" s="174">
        <v>145</v>
      </c>
      <c r="I717" s="175"/>
      <c r="L717" s="171"/>
      <c r="M717" s="176"/>
      <c r="N717" s="177"/>
      <c r="O717" s="177"/>
      <c r="P717" s="177"/>
      <c r="Q717" s="177"/>
      <c r="R717" s="177"/>
      <c r="S717" s="177"/>
      <c r="T717" s="178"/>
      <c r="AT717" s="172" t="s">
        <v>213</v>
      </c>
      <c r="AU717" s="172" t="s">
        <v>87</v>
      </c>
      <c r="AV717" s="13" t="s">
        <v>87</v>
      </c>
      <c r="AW717" s="13" t="s">
        <v>32</v>
      </c>
      <c r="AX717" s="13" t="s">
        <v>77</v>
      </c>
      <c r="AY717" s="172" t="s">
        <v>128</v>
      </c>
    </row>
    <row r="718" spans="1:65" s="15" customFormat="1" ht="11.25">
      <c r="B718" s="197"/>
      <c r="D718" s="162" t="s">
        <v>213</v>
      </c>
      <c r="E718" s="198" t="s">
        <v>1</v>
      </c>
      <c r="F718" s="199" t="s">
        <v>1321</v>
      </c>
      <c r="H718" s="200">
        <v>145</v>
      </c>
      <c r="I718" s="201"/>
      <c r="L718" s="197"/>
      <c r="M718" s="202"/>
      <c r="N718" s="203"/>
      <c r="O718" s="203"/>
      <c r="P718" s="203"/>
      <c r="Q718" s="203"/>
      <c r="R718" s="203"/>
      <c r="S718" s="203"/>
      <c r="T718" s="204"/>
      <c r="AT718" s="198" t="s">
        <v>213</v>
      </c>
      <c r="AU718" s="198" t="s">
        <v>87</v>
      </c>
      <c r="AV718" s="15" t="s">
        <v>143</v>
      </c>
      <c r="AW718" s="15" t="s">
        <v>32</v>
      </c>
      <c r="AX718" s="15" t="s">
        <v>77</v>
      </c>
      <c r="AY718" s="198" t="s">
        <v>128</v>
      </c>
    </row>
    <row r="719" spans="1:65" s="13" customFormat="1" ht="11.25">
      <c r="B719" s="171"/>
      <c r="D719" s="162" t="s">
        <v>213</v>
      </c>
      <c r="E719" s="172" t="s">
        <v>1</v>
      </c>
      <c r="F719" s="173" t="s">
        <v>1322</v>
      </c>
      <c r="H719" s="174">
        <v>167.72</v>
      </c>
      <c r="I719" s="175"/>
      <c r="L719" s="171"/>
      <c r="M719" s="176"/>
      <c r="N719" s="177"/>
      <c r="O719" s="177"/>
      <c r="P719" s="177"/>
      <c r="Q719" s="177"/>
      <c r="R719" s="177"/>
      <c r="S719" s="177"/>
      <c r="T719" s="178"/>
      <c r="AT719" s="172" t="s">
        <v>213</v>
      </c>
      <c r="AU719" s="172" t="s">
        <v>87</v>
      </c>
      <c r="AV719" s="13" t="s">
        <v>87</v>
      </c>
      <c r="AW719" s="13" t="s">
        <v>32</v>
      </c>
      <c r="AX719" s="13" t="s">
        <v>77</v>
      </c>
      <c r="AY719" s="172" t="s">
        <v>128</v>
      </c>
    </row>
    <row r="720" spans="1:65" s="13" customFormat="1" ht="11.25">
      <c r="B720" s="171"/>
      <c r="D720" s="162" t="s">
        <v>213</v>
      </c>
      <c r="E720" s="172" t="s">
        <v>1</v>
      </c>
      <c r="F720" s="173" t="s">
        <v>1323</v>
      </c>
      <c r="H720" s="174">
        <v>275.27999999999997</v>
      </c>
      <c r="I720" s="175"/>
      <c r="L720" s="171"/>
      <c r="M720" s="176"/>
      <c r="N720" s="177"/>
      <c r="O720" s="177"/>
      <c r="P720" s="177"/>
      <c r="Q720" s="177"/>
      <c r="R720" s="177"/>
      <c r="S720" s="177"/>
      <c r="T720" s="178"/>
      <c r="AT720" s="172" t="s">
        <v>213</v>
      </c>
      <c r="AU720" s="172" t="s">
        <v>87</v>
      </c>
      <c r="AV720" s="13" t="s">
        <v>87</v>
      </c>
      <c r="AW720" s="13" t="s">
        <v>32</v>
      </c>
      <c r="AX720" s="13" t="s">
        <v>77</v>
      </c>
      <c r="AY720" s="172" t="s">
        <v>128</v>
      </c>
    </row>
    <row r="721" spans="1:65" s="13" customFormat="1" ht="11.25">
      <c r="B721" s="171"/>
      <c r="D721" s="162" t="s">
        <v>213</v>
      </c>
      <c r="E721" s="172" t="s">
        <v>1</v>
      </c>
      <c r="F721" s="173" t="s">
        <v>1324</v>
      </c>
      <c r="H721" s="174">
        <v>130</v>
      </c>
      <c r="I721" s="175"/>
      <c r="L721" s="171"/>
      <c r="M721" s="176"/>
      <c r="N721" s="177"/>
      <c r="O721" s="177"/>
      <c r="P721" s="177"/>
      <c r="Q721" s="177"/>
      <c r="R721" s="177"/>
      <c r="S721" s="177"/>
      <c r="T721" s="178"/>
      <c r="AT721" s="172" t="s">
        <v>213</v>
      </c>
      <c r="AU721" s="172" t="s">
        <v>87</v>
      </c>
      <c r="AV721" s="13" t="s">
        <v>87</v>
      </c>
      <c r="AW721" s="13" t="s">
        <v>32</v>
      </c>
      <c r="AX721" s="13" t="s">
        <v>77</v>
      </c>
      <c r="AY721" s="172" t="s">
        <v>128</v>
      </c>
    </row>
    <row r="722" spans="1:65" s="15" customFormat="1" ht="11.25">
      <c r="B722" s="197"/>
      <c r="D722" s="162" t="s">
        <v>213</v>
      </c>
      <c r="E722" s="198" t="s">
        <v>1</v>
      </c>
      <c r="F722" s="199" t="s">
        <v>328</v>
      </c>
      <c r="H722" s="200">
        <v>573</v>
      </c>
      <c r="I722" s="201"/>
      <c r="L722" s="197"/>
      <c r="M722" s="202"/>
      <c r="N722" s="203"/>
      <c r="O722" s="203"/>
      <c r="P722" s="203"/>
      <c r="Q722" s="203"/>
      <c r="R722" s="203"/>
      <c r="S722" s="203"/>
      <c r="T722" s="204"/>
      <c r="AT722" s="198" t="s">
        <v>213</v>
      </c>
      <c r="AU722" s="198" t="s">
        <v>87</v>
      </c>
      <c r="AV722" s="15" t="s">
        <v>143</v>
      </c>
      <c r="AW722" s="15" t="s">
        <v>32</v>
      </c>
      <c r="AX722" s="15" t="s">
        <v>77</v>
      </c>
      <c r="AY722" s="198" t="s">
        <v>128</v>
      </c>
    </row>
    <row r="723" spans="1:65" s="13" customFormat="1" ht="11.25">
      <c r="B723" s="171"/>
      <c r="D723" s="162" t="s">
        <v>213</v>
      </c>
      <c r="E723" s="172" t="s">
        <v>1</v>
      </c>
      <c r="F723" s="173" t="s">
        <v>1325</v>
      </c>
      <c r="H723" s="174">
        <v>193</v>
      </c>
      <c r="I723" s="175"/>
      <c r="L723" s="171"/>
      <c r="M723" s="176"/>
      <c r="N723" s="177"/>
      <c r="O723" s="177"/>
      <c r="P723" s="177"/>
      <c r="Q723" s="177"/>
      <c r="R723" s="177"/>
      <c r="S723" s="177"/>
      <c r="T723" s="178"/>
      <c r="AT723" s="172" t="s">
        <v>213</v>
      </c>
      <c r="AU723" s="172" t="s">
        <v>87</v>
      </c>
      <c r="AV723" s="13" t="s">
        <v>87</v>
      </c>
      <c r="AW723" s="13" t="s">
        <v>32</v>
      </c>
      <c r="AX723" s="13" t="s">
        <v>77</v>
      </c>
      <c r="AY723" s="172" t="s">
        <v>128</v>
      </c>
    </row>
    <row r="724" spans="1:65" s="13" customFormat="1" ht="11.25">
      <c r="B724" s="171"/>
      <c r="D724" s="162" t="s">
        <v>213</v>
      </c>
      <c r="E724" s="172" t="s">
        <v>1</v>
      </c>
      <c r="F724" s="173" t="s">
        <v>1326</v>
      </c>
      <c r="H724" s="174">
        <v>75</v>
      </c>
      <c r="I724" s="175"/>
      <c r="L724" s="171"/>
      <c r="M724" s="176"/>
      <c r="N724" s="177"/>
      <c r="O724" s="177"/>
      <c r="P724" s="177"/>
      <c r="Q724" s="177"/>
      <c r="R724" s="177"/>
      <c r="S724" s="177"/>
      <c r="T724" s="178"/>
      <c r="AT724" s="172" t="s">
        <v>213</v>
      </c>
      <c r="AU724" s="172" t="s">
        <v>87</v>
      </c>
      <c r="AV724" s="13" t="s">
        <v>87</v>
      </c>
      <c r="AW724" s="13" t="s">
        <v>32</v>
      </c>
      <c r="AX724" s="13" t="s">
        <v>77</v>
      </c>
      <c r="AY724" s="172" t="s">
        <v>128</v>
      </c>
    </row>
    <row r="725" spans="1:65" s="15" customFormat="1" ht="11.25">
      <c r="B725" s="197"/>
      <c r="D725" s="162" t="s">
        <v>213</v>
      </c>
      <c r="E725" s="198" t="s">
        <v>1</v>
      </c>
      <c r="F725" s="199" t="s">
        <v>309</v>
      </c>
      <c r="H725" s="200">
        <v>268</v>
      </c>
      <c r="I725" s="201"/>
      <c r="L725" s="197"/>
      <c r="M725" s="202"/>
      <c r="N725" s="203"/>
      <c r="O725" s="203"/>
      <c r="P725" s="203"/>
      <c r="Q725" s="203"/>
      <c r="R725" s="203"/>
      <c r="S725" s="203"/>
      <c r="T725" s="204"/>
      <c r="AT725" s="198" t="s">
        <v>213</v>
      </c>
      <c r="AU725" s="198" t="s">
        <v>87</v>
      </c>
      <c r="AV725" s="15" t="s">
        <v>143</v>
      </c>
      <c r="AW725" s="15" t="s">
        <v>32</v>
      </c>
      <c r="AX725" s="15" t="s">
        <v>77</v>
      </c>
      <c r="AY725" s="198" t="s">
        <v>128</v>
      </c>
    </row>
    <row r="726" spans="1:65" s="14" customFormat="1" ht="11.25">
      <c r="B726" s="179"/>
      <c r="D726" s="162" t="s">
        <v>213</v>
      </c>
      <c r="E726" s="180" t="s">
        <v>1</v>
      </c>
      <c r="F726" s="181" t="s">
        <v>220</v>
      </c>
      <c r="H726" s="182">
        <v>986</v>
      </c>
      <c r="I726" s="183"/>
      <c r="L726" s="179"/>
      <c r="M726" s="184"/>
      <c r="N726" s="185"/>
      <c r="O726" s="185"/>
      <c r="P726" s="185"/>
      <c r="Q726" s="185"/>
      <c r="R726" s="185"/>
      <c r="S726" s="185"/>
      <c r="T726" s="186"/>
      <c r="AT726" s="180" t="s">
        <v>213</v>
      </c>
      <c r="AU726" s="180" t="s">
        <v>87</v>
      </c>
      <c r="AV726" s="14" t="s">
        <v>149</v>
      </c>
      <c r="AW726" s="14" t="s">
        <v>32</v>
      </c>
      <c r="AX726" s="14" t="s">
        <v>85</v>
      </c>
      <c r="AY726" s="180" t="s">
        <v>128</v>
      </c>
    </row>
    <row r="727" spans="1:65" s="2" customFormat="1" ht="24.2" customHeight="1">
      <c r="A727" s="32"/>
      <c r="B727" s="148"/>
      <c r="C727" s="149" t="s">
        <v>1327</v>
      </c>
      <c r="D727" s="149" t="s">
        <v>131</v>
      </c>
      <c r="E727" s="150" t="s">
        <v>1328</v>
      </c>
      <c r="F727" s="151" t="s">
        <v>1329</v>
      </c>
      <c r="G727" s="152" t="s">
        <v>217</v>
      </c>
      <c r="H727" s="153">
        <v>986</v>
      </c>
      <c r="I727" s="154"/>
      <c r="J727" s="155">
        <f>ROUND(I727*H727,2)</f>
        <v>0</v>
      </c>
      <c r="K727" s="151" t="s">
        <v>135</v>
      </c>
      <c r="L727" s="33"/>
      <c r="M727" s="156" t="s">
        <v>1</v>
      </c>
      <c r="N727" s="157" t="s">
        <v>42</v>
      </c>
      <c r="O727" s="58"/>
      <c r="P727" s="158">
        <f>O727*H727</f>
        <v>0</v>
      </c>
      <c r="Q727" s="158">
        <v>0</v>
      </c>
      <c r="R727" s="158">
        <f>Q727*H727</f>
        <v>0</v>
      </c>
      <c r="S727" s="158">
        <v>0</v>
      </c>
      <c r="T727" s="159">
        <f>S727*H727</f>
        <v>0</v>
      </c>
      <c r="U727" s="32"/>
      <c r="V727" s="32"/>
      <c r="W727" s="32"/>
      <c r="X727" s="32"/>
      <c r="Y727" s="32"/>
      <c r="Z727" s="32"/>
      <c r="AA727" s="32"/>
      <c r="AB727" s="32"/>
      <c r="AC727" s="32"/>
      <c r="AD727" s="32"/>
      <c r="AE727" s="32"/>
      <c r="AR727" s="160" t="s">
        <v>280</v>
      </c>
      <c r="AT727" s="160" t="s">
        <v>131</v>
      </c>
      <c r="AU727" s="160" t="s">
        <v>87</v>
      </c>
      <c r="AY727" s="17" t="s">
        <v>128</v>
      </c>
      <c r="BE727" s="161">
        <f>IF(N727="základní",J727,0)</f>
        <v>0</v>
      </c>
      <c r="BF727" s="161">
        <f>IF(N727="snížená",J727,0)</f>
        <v>0</v>
      </c>
      <c r="BG727" s="161">
        <f>IF(N727="zákl. přenesená",J727,0)</f>
        <v>0</v>
      </c>
      <c r="BH727" s="161">
        <f>IF(N727="sníž. přenesená",J727,0)</f>
        <v>0</v>
      </c>
      <c r="BI727" s="161">
        <f>IF(N727="nulová",J727,0)</f>
        <v>0</v>
      </c>
      <c r="BJ727" s="17" t="s">
        <v>85</v>
      </c>
      <c r="BK727" s="161">
        <f>ROUND(I727*H727,2)</f>
        <v>0</v>
      </c>
      <c r="BL727" s="17" t="s">
        <v>280</v>
      </c>
      <c r="BM727" s="160" t="s">
        <v>1330</v>
      </c>
    </row>
    <row r="728" spans="1:65" s="2" customFormat="1" ht="24.2" customHeight="1">
      <c r="A728" s="32"/>
      <c r="B728" s="148"/>
      <c r="C728" s="149" t="s">
        <v>1331</v>
      </c>
      <c r="D728" s="149" t="s">
        <v>131</v>
      </c>
      <c r="E728" s="150" t="s">
        <v>1332</v>
      </c>
      <c r="F728" s="151" t="s">
        <v>1333</v>
      </c>
      <c r="G728" s="152" t="s">
        <v>217</v>
      </c>
      <c r="H728" s="153">
        <v>825</v>
      </c>
      <c r="I728" s="154"/>
      <c r="J728" s="155">
        <f>ROUND(I728*H728,2)</f>
        <v>0</v>
      </c>
      <c r="K728" s="151" t="s">
        <v>135</v>
      </c>
      <c r="L728" s="33"/>
      <c r="M728" s="156" t="s">
        <v>1</v>
      </c>
      <c r="N728" s="157" t="s">
        <v>42</v>
      </c>
      <c r="O728" s="58"/>
      <c r="P728" s="158">
        <f>O728*H728</f>
        <v>0</v>
      </c>
      <c r="Q728" s="158">
        <v>1.9000000000000001E-4</v>
      </c>
      <c r="R728" s="158">
        <f>Q728*H728</f>
        <v>0.15675</v>
      </c>
      <c r="S728" s="158">
        <v>0</v>
      </c>
      <c r="T728" s="159">
        <f>S728*H728</f>
        <v>0</v>
      </c>
      <c r="U728" s="32"/>
      <c r="V728" s="32"/>
      <c r="W728" s="32"/>
      <c r="X728" s="32"/>
      <c r="Y728" s="32"/>
      <c r="Z728" s="32"/>
      <c r="AA728" s="32"/>
      <c r="AB728" s="32"/>
      <c r="AC728" s="32"/>
      <c r="AD728" s="32"/>
      <c r="AE728" s="32"/>
      <c r="AR728" s="160" t="s">
        <v>280</v>
      </c>
      <c r="AT728" s="160" t="s">
        <v>131</v>
      </c>
      <c r="AU728" s="160" t="s">
        <v>87</v>
      </c>
      <c r="AY728" s="17" t="s">
        <v>128</v>
      </c>
      <c r="BE728" s="161">
        <f>IF(N728="základní",J728,0)</f>
        <v>0</v>
      </c>
      <c r="BF728" s="161">
        <f>IF(N728="snížená",J728,0)</f>
        <v>0</v>
      </c>
      <c r="BG728" s="161">
        <f>IF(N728="zákl. přenesená",J728,0)</f>
        <v>0</v>
      </c>
      <c r="BH728" s="161">
        <f>IF(N728="sníž. přenesená",J728,0)</f>
        <v>0</v>
      </c>
      <c r="BI728" s="161">
        <f>IF(N728="nulová",J728,0)</f>
        <v>0</v>
      </c>
      <c r="BJ728" s="17" t="s">
        <v>85</v>
      </c>
      <c r="BK728" s="161">
        <f>ROUND(I728*H728,2)</f>
        <v>0</v>
      </c>
      <c r="BL728" s="17" t="s">
        <v>280</v>
      </c>
      <c r="BM728" s="160" t="s">
        <v>1334</v>
      </c>
    </row>
    <row r="729" spans="1:65" s="13" customFormat="1" ht="11.25">
      <c r="B729" s="171"/>
      <c r="D729" s="162" t="s">
        <v>213</v>
      </c>
      <c r="E729" s="172" t="s">
        <v>1</v>
      </c>
      <c r="F729" s="173" t="s">
        <v>1335</v>
      </c>
      <c r="H729" s="174">
        <v>119.68</v>
      </c>
      <c r="I729" s="175"/>
      <c r="L729" s="171"/>
      <c r="M729" s="176"/>
      <c r="N729" s="177"/>
      <c r="O729" s="177"/>
      <c r="P729" s="177"/>
      <c r="Q729" s="177"/>
      <c r="R729" s="177"/>
      <c r="S729" s="177"/>
      <c r="T729" s="178"/>
      <c r="AT729" s="172" t="s">
        <v>213</v>
      </c>
      <c r="AU729" s="172" t="s">
        <v>87</v>
      </c>
      <c r="AV729" s="13" t="s">
        <v>87</v>
      </c>
      <c r="AW729" s="13" t="s">
        <v>32</v>
      </c>
      <c r="AX729" s="13" t="s">
        <v>77</v>
      </c>
      <c r="AY729" s="172" t="s">
        <v>128</v>
      </c>
    </row>
    <row r="730" spans="1:65" s="13" customFormat="1" ht="11.25">
      <c r="B730" s="171"/>
      <c r="D730" s="162" t="s">
        <v>213</v>
      </c>
      <c r="E730" s="172" t="s">
        <v>1</v>
      </c>
      <c r="F730" s="173" t="s">
        <v>1336</v>
      </c>
      <c r="H730" s="174">
        <v>79.56</v>
      </c>
      <c r="I730" s="175"/>
      <c r="L730" s="171"/>
      <c r="M730" s="176"/>
      <c r="N730" s="177"/>
      <c r="O730" s="177"/>
      <c r="P730" s="177"/>
      <c r="Q730" s="177"/>
      <c r="R730" s="177"/>
      <c r="S730" s="177"/>
      <c r="T730" s="178"/>
      <c r="AT730" s="172" t="s">
        <v>213</v>
      </c>
      <c r="AU730" s="172" t="s">
        <v>87</v>
      </c>
      <c r="AV730" s="13" t="s">
        <v>87</v>
      </c>
      <c r="AW730" s="13" t="s">
        <v>32</v>
      </c>
      <c r="AX730" s="13" t="s">
        <v>77</v>
      </c>
      <c r="AY730" s="172" t="s">
        <v>128</v>
      </c>
    </row>
    <row r="731" spans="1:65" s="13" customFormat="1" ht="11.25">
      <c r="B731" s="171"/>
      <c r="D731" s="162" t="s">
        <v>213</v>
      </c>
      <c r="E731" s="172" t="s">
        <v>1</v>
      </c>
      <c r="F731" s="173" t="s">
        <v>1337</v>
      </c>
      <c r="H731" s="174">
        <v>48.79</v>
      </c>
      <c r="I731" s="175"/>
      <c r="L731" s="171"/>
      <c r="M731" s="176"/>
      <c r="N731" s="177"/>
      <c r="O731" s="177"/>
      <c r="P731" s="177"/>
      <c r="Q731" s="177"/>
      <c r="R731" s="177"/>
      <c r="S731" s="177"/>
      <c r="T731" s="178"/>
      <c r="AT731" s="172" t="s">
        <v>213</v>
      </c>
      <c r="AU731" s="172" t="s">
        <v>87</v>
      </c>
      <c r="AV731" s="13" t="s">
        <v>87</v>
      </c>
      <c r="AW731" s="13" t="s">
        <v>32</v>
      </c>
      <c r="AX731" s="13" t="s">
        <v>77</v>
      </c>
      <c r="AY731" s="172" t="s">
        <v>128</v>
      </c>
    </row>
    <row r="732" spans="1:65" s="13" customFormat="1" ht="22.5">
      <c r="B732" s="171"/>
      <c r="D732" s="162" t="s">
        <v>213</v>
      </c>
      <c r="E732" s="172" t="s">
        <v>1</v>
      </c>
      <c r="F732" s="173" t="s">
        <v>1338</v>
      </c>
      <c r="H732" s="174">
        <v>72.861999999999995</v>
      </c>
      <c r="I732" s="175"/>
      <c r="L732" s="171"/>
      <c r="M732" s="176"/>
      <c r="N732" s="177"/>
      <c r="O732" s="177"/>
      <c r="P732" s="177"/>
      <c r="Q732" s="177"/>
      <c r="R732" s="177"/>
      <c r="S732" s="177"/>
      <c r="T732" s="178"/>
      <c r="AT732" s="172" t="s">
        <v>213</v>
      </c>
      <c r="AU732" s="172" t="s">
        <v>87</v>
      </c>
      <c r="AV732" s="13" t="s">
        <v>87</v>
      </c>
      <c r="AW732" s="13" t="s">
        <v>32</v>
      </c>
      <c r="AX732" s="13" t="s">
        <v>77</v>
      </c>
      <c r="AY732" s="172" t="s">
        <v>128</v>
      </c>
    </row>
    <row r="733" spans="1:65" s="13" customFormat="1" ht="11.25">
      <c r="B733" s="171"/>
      <c r="D733" s="162" t="s">
        <v>213</v>
      </c>
      <c r="E733" s="172" t="s">
        <v>1</v>
      </c>
      <c r="F733" s="173" t="s">
        <v>1339</v>
      </c>
      <c r="H733" s="174">
        <v>70.040000000000006</v>
      </c>
      <c r="I733" s="175"/>
      <c r="L733" s="171"/>
      <c r="M733" s="176"/>
      <c r="N733" s="177"/>
      <c r="O733" s="177"/>
      <c r="P733" s="177"/>
      <c r="Q733" s="177"/>
      <c r="R733" s="177"/>
      <c r="S733" s="177"/>
      <c r="T733" s="178"/>
      <c r="AT733" s="172" t="s">
        <v>213</v>
      </c>
      <c r="AU733" s="172" t="s">
        <v>87</v>
      </c>
      <c r="AV733" s="13" t="s">
        <v>87</v>
      </c>
      <c r="AW733" s="13" t="s">
        <v>32</v>
      </c>
      <c r="AX733" s="13" t="s">
        <v>77</v>
      </c>
      <c r="AY733" s="172" t="s">
        <v>128</v>
      </c>
    </row>
    <row r="734" spans="1:65" s="13" customFormat="1" ht="11.25">
      <c r="B734" s="171"/>
      <c r="D734" s="162" t="s">
        <v>213</v>
      </c>
      <c r="E734" s="172" t="s">
        <v>1</v>
      </c>
      <c r="F734" s="173" t="s">
        <v>1340</v>
      </c>
      <c r="H734" s="174">
        <v>98.367999999999995</v>
      </c>
      <c r="I734" s="175"/>
      <c r="L734" s="171"/>
      <c r="M734" s="176"/>
      <c r="N734" s="177"/>
      <c r="O734" s="177"/>
      <c r="P734" s="177"/>
      <c r="Q734" s="177"/>
      <c r="R734" s="177"/>
      <c r="S734" s="177"/>
      <c r="T734" s="178"/>
      <c r="AT734" s="172" t="s">
        <v>213</v>
      </c>
      <c r="AU734" s="172" t="s">
        <v>87</v>
      </c>
      <c r="AV734" s="13" t="s">
        <v>87</v>
      </c>
      <c r="AW734" s="13" t="s">
        <v>32</v>
      </c>
      <c r="AX734" s="13" t="s">
        <v>77</v>
      </c>
      <c r="AY734" s="172" t="s">
        <v>128</v>
      </c>
    </row>
    <row r="735" spans="1:65" s="13" customFormat="1" ht="11.25">
      <c r="B735" s="171"/>
      <c r="D735" s="162" t="s">
        <v>213</v>
      </c>
      <c r="E735" s="172" t="s">
        <v>1</v>
      </c>
      <c r="F735" s="173" t="s">
        <v>1341</v>
      </c>
      <c r="H735" s="174">
        <v>30.7</v>
      </c>
      <c r="I735" s="175"/>
      <c r="L735" s="171"/>
      <c r="M735" s="176"/>
      <c r="N735" s="177"/>
      <c r="O735" s="177"/>
      <c r="P735" s="177"/>
      <c r="Q735" s="177"/>
      <c r="R735" s="177"/>
      <c r="S735" s="177"/>
      <c r="T735" s="178"/>
      <c r="AT735" s="172" t="s">
        <v>213</v>
      </c>
      <c r="AU735" s="172" t="s">
        <v>87</v>
      </c>
      <c r="AV735" s="13" t="s">
        <v>87</v>
      </c>
      <c r="AW735" s="13" t="s">
        <v>32</v>
      </c>
      <c r="AX735" s="13" t="s">
        <v>77</v>
      </c>
      <c r="AY735" s="172" t="s">
        <v>128</v>
      </c>
    </row>
    <row r="736" spans="1:65" s="15" customFormat="1" ht="11.25">
      <c r="B736" s="197"/>
      <c r="D736" s="162" t="s">
        <v>213</v>
      </c>
      <c r="E736" s="198" t="s">
        <v>1</v>
      </c>
      <c r="F736" s="199" t="s">
        <v>328</v>
      </c>
      <c r="H736" s="200">
        <v>520</v>
      </c>
      <c r="I736" s="201"/>
      <c r="L736" s="197"/>
      <c r="M736" s="202"/>
      <c r="N736" s="203"/>
      <c r="O736" s="203"/>
      <c r="P736" s="203"/>
      <c r="Q736" s="203"/>
      <c r="R736" s="203"/>
      <c r="S736" s="203"/>
      <c r="T736" s="204"/>
      <c r="AT736" s="198" t="s">
        <v>213</v>
      </c>
      <c r="AU736" s="198" t="s">
        <v>87</v>
      </c>
      <c r="AV736" s="15" t="s">
        <v>143</v>
      </c>
      <c r="AW736" s="15" t="s">
        <v>32</v>
      </c>
      <c r="AX736" s="15" t="s">
        <v>77</v>
      </c>
      <c r="AY736" s="198" t="s">
        <v>128</v>
      </c>
    </row>
    <row r="737" spans="1:65" s="13" customFormat="1" ht="11.25">
      <c r="B737" s="171"/>
      <c r="D737" s="162" t="s">
        <v>213</v>
      </c>
      <c r="E737" s="172" t="s">
        <v>1</v>
      </c>
      <c r="F737" s="173" t="s">
        <v>1342</v>
      </c>
      <c r="H737" s="174">
        <v>70.72</v>
      </c>
      <c r="I737" s="175"/>
      <c r="L737" s="171"/>
      <c r="M737" s="176"/>
      <c r="N737" s="177"/>
      <c r="O737" s="177"/>
      <c r="P737" s="177"/>
      <c r="Q737" s="177"/>
      <c r="R737" s="177"/>
      <c r="S737" s="177"/>
      <c r="T737" s="178"/>
      <c r="AT737" s="172" t="s">
        <v>213</v>
      </c>
      <c r="AU737" s="172" t="s">
        <v>87</v>
      </c>
      <c r="AV737" s="13" t="s">
        <v>87</v>
      </c>
      <c r="AW737" s="13" t="s">
        <v>32</v>
      </c>
      <c r="AX737" s="13" t="s">
        <v>77</v>
      </c>
      <c r="AY737" s="172" t="s">
        <v>128</v>
      </c>
    </row>
    <row r="738" spans="1:65" s="13" customFormat="1" ht="11.25">
      <c r="B738" s="171"/>
      <c r="D738" s="162" t="s">
        <v>213</v>
      </c>
      <c r="E738" s="172" t="s">
        <v>1</v>
      </c>
      <c r="F738" s="173" t="s">
        <v>1343</v>
      </c>
      <c r="H738" s="174">
        <v>47.6</v>
      </c>
      <c r="I738" s="175"/>
      <c r="L738" s="171"/>
      <c r="M738" s="176"/>
      <c r="N738" s="177"/>
      <c r="O738" s="177"/>
      <c r="P738" s="177"/>
      <c r="Q738" s="177"/>
      <c r="R738" s="177"/>
      <c r="S738" s="177"/>
      <c r="T738" s="178"/>
      <c r="AT738" s="172" t="s">
        <v>213</v>
      </c>
      <c r="AU738" s="172" t="s">
        <v>87</v>
      </c>
      <c r="AV738" s="13" t="s">
        <v>87</v>
      </c>
      <c r="AW738" s="13" t="s">
        <v>32</v>
      </c>
      <c r="AX738" s="13" t="s">
        <v>77</v>
      </c>
      <c r="AY738" s="172" t="s">
        <v>128</v>
      </c>
    </row>
    <row r="739" spans="1:65" s="13" customFormat="1" ht="11.25">
      <c r="B739" s="171"/>
      <c r="D739" s="162" t="s">
        <v>213</v>
      </c>
      <c r="E739" s="172" t="s">
        <v>1</v>
      </c>
      <c r="F739" s="173" t="s">
        <v>1344</v>
      </c>
      <c r="H739" s="174">
        <v>59.16</v>
      </c>
      <c r="I739" s="175"/>
      <c r="L739" s="171"/>
      <c r="M739" s="176"/>
      <c r="N739" s="177"/>
      <c r="O739" s="177"/>
      <c r="P739" s="177"/>
      <c r="Q739" s="177"/>
      <c r="R739" s="177"/>
      <c r="S739" s="177"/>
      <c r="T739" s="178"/>
      <c r="AT739" s="172" t="s">
        <v>213</v>
      </c>
      <c r="AU739" s="172" t="s">
        <v>87</v>
      </c>
      <c r="AV739" s="13" t="s">
        <v>87</v>
      </c>
      <c r="AW739" s="13" t="s">
        <v>32</v>
      </c>
      <c r="AX739" s="13" t="s">
        <v>77</v>
      </c>
      <c r="AY739" s="172" t="s">
        <v>128</v>
      </c>
    </row>
    <row r="740" spans="1:65" s="13" customFormat="1" ht="11.25">
      <c r="B740" s="171"/>
      <c r="D740" s="162" t="s">
        <v>213</v>
      </c>
      <c r="E740" s="172" t="s">
        <v>1</v>
      </c>
      <c r="F740" s="173" t="s">
        <v>1345</v>
      </c>
      <c r="H740" s="174">
        <v>69.36</v>
      </c>
      <c r="I740" s="175"/>
      <c r="L740" s="171"/>
      <c r="M740" s="176"/>
      <c r="N740" s="177"/>
      <c r="O740" s="177"/>
      <c r="P740" s="177"/>
      <c r="Q740" s="177"/>
      <c r="R740" s="177"/>
      <c r="S740" s="177"/>
      <c r="T740" s="178"/>
      <c r="AT740" s="172" t="s">
        <v>213</v>
      </c>
      <c r="AU740" s="172" t="s">
        <v>87</v>
      </c>
      <c r="AV740" s="13" t="s">
        <v>87</v>
      </c>
      <c r="AW740" s="13" t="s">
        <v>32</v>
      </c>
      <c r="AX740" s="13" t="s">
        <v>77</v>
      </c>
      <c r="AY740" s="172" t="s">
        <v>128</v>
      </c>
    </row>
    <row r="741" spans="1:65" s="13" customFormat="1" ht="11.25">
      <c r="B741" s="171"/>
      <c r="D741" s="162" t="s">
        <v>213</v>
      </c>
      <c r="E741" s="172" t="s">
        <v>1</v>
      </c>
      <c r="F741" s="173" t="s">
        <v>1346</v>
      </c>
      <c r="H741" s="174">
        <v>22.26</v>
      </c>
      <c r="I741" s="175"/>
      <c r="L741" s="171"/>
      <c r="M741" s="176"/>
      <c r="N741" s="177"/>
      <c r="O741" s="177"/>
      <c r="P741" s="177"/>
      <c r="Q741" s="177"/>
      <c r="R741" s="177"/>
      <c r="S741" s="177"/>
      <c r="T741" s="178"/>
      <c r="AT741" s="172" t="s">
        <v>213</v>
      </c>
      <c r="AU741" s="172" t="s">
        <v>87</v>
      </c>
      <c r="AV741" s="13" t="s">
        <v>87</v>
      </c>
      <c r="AW741" s="13" t="s">
        <v>32</v>
      </c>
      <c r="AX741" s="13" t="s">
        <v>77</v>
      </c>
      <c r="AY741" s="172" t="s">
        <v>128</v>
      </c>
    </row>
    <row r="742" spans="1:65" s="13" customFormat="1" ht="11.25">
      <c r="B742" s="171"/>
      <c r="D742" s="162" t="s">
        <v>213</v>
      </c>
      <c r="E742" s="172" t="s">
        <v>1</v>
      </c>
      <c r="F742" s="173" t="s">
        <v>1347</v>
      </c>
      <c r="H742" s="174">
        <v>35.9</v>
      </c>
      <c r="I742" s="175"/>
      <c r="L742" s="171"/>
      <c r="M742" s="176"/>
      <c r="N742" s="177"/>
      <c r="O742" s="177"/>
      <c r="P742" s="177"/>
      <c r="Q742" s="177"/>
      <c r="R742" s="177"/>
      <c r="S742" s="177"/>
      <c r="T742" s="178"/>
      <c r="AT742" s="172" t="s">
        <v>213</v>
      </c>
      <c r="AU742" s="172" t="s">
        <v>87</v>
      </c>
      <c r="AV742" s="13" t="s">
        <v>87</v>
      </c>
      <c r="AW742" s="13" t="s">
        <v>32</v>
      </c>
      <c r="AX742" s="13" t="s">
        <v>77</v>
      </c>
      <c r="AY742" s="172" t="s">
        <v>128</v>
      </c>
    </row>
    <row r="743" spans="1:65" s="15" customFormat="1" ht="11.25">
      <c r="B743" s="197"/>
      <c r="D743" s="162" t="s">
        <v>213</v>
      </c>
      <c r="E743" s="198" t="s">
        <v>1</v>
      </c>
      <c r="F743" s="199" t="s">
        <v>309</v>
      </c>
      <c r="H743" s="200">
        <v>304.99999999999994</v>
      </c>
      <c r="I743" s="201"/>
      <c r="L743" s="197"/>
      <c r="M743" s="202"/>
      <c r="N743" s="203"/>
      <c r="O743" s="203"/>
      <c r="P743" s="203"/>
      <c r="Q743" s="203"/>
      <c r="R743" s="203"/>
      <c r="S743" s="203"/>
      <c r="T743" s="204"/>
      <c r="AT743" s="198" t="s">
        <v>213</v>
      </c>
      <c r="AU743" s="198" t="s">
        <v>87</v>
      </c>
      <c r="AV743" s="15" t="s">
        <v>143</v>
      </c>
      <c r="AW743" s="15" t="s">
        <v>32</v>
      </c>
      <c r="AX743" s="15" t="s">
        <v>77</v>
      </c>
      <c r="AY743" s="198" t="s">
        <v>128</v>
      </c>
    </row>
    <row r="744" spans="1:65" s="14" customFormat="1" ht="11.25">
      <c r="B744" s="179"/>
      <c r="D744" s="162" t="s">
        <v>213</v>
      </c>
      <c r="E744" s="180" t="s">
        <v>1</v>
      </c>
      <c r="F744" s="181" t="s">
        <v>220</v>
      </c>
      <c r="H744" s="182">
        <v>825</v>
      </c>
      <c r="I744" s="183"/>
      <c r="L744" s="179"/>
      <c r="M744" s="184"/>
      <c r="N744" s="185"/>
      <c r="O744" s="185"/>
      <c r="P744" s="185"/>
      <c r="Q744" s="185"/>
      <c r="R744" s="185"/>
      <c r="S744" s="185"/>
      <c r="T744" s="186"/>
      <c r="AT744" s="180" t="s">
        <v>213</v>
      </c>
      <c r="AU744" s="180" t="s">
        <v>87</v>
      </c>
      <c r="AV744" s="14" t="s">
        <v>149</v>
      </c>
      <c r="AW744" s="14" t="s">
        <v>32</v>
      </c>
      <c r="AX744" s="14" t="s">
        <v>85</v>
      </c>
      <c r="AY744" s="180" t="s">
        <v>128</v>
      </c>
    </row>
    <row r="745" spans="1:65" s="2" customFormat="1" ht="33" customHeight="1">
      <c r="A745" s="32"/>
      <c r="B745" s="148"/>
      <c r="C745" s="149" t="s">
        <v>1348</v>
      </c>
      <c r="D745" s="149" t="s">
        <v>131</v>
      </c>
      <c r="E745" s="150" t="s">
        <v>1349</v>
      </c>
      <c r="F745" s="151" t="s">
        <v>1350</v>
      </c>
      <c r="G745" s="152" t="s">
        <v>217</v>
      </c>
      <c r="H745" s="153">
        <v>825</v>
      </c>
      <c r="I745" s="154"/>
      <c r="J745" s="155">
        <f>ROUND(I745*H745,2)</f>
        <v>0</v>
      </c>
      <c r="K745" s="151" t="s">
        <v>135</v>
      </c>
      <c r="L745" s="33"/>
      <c r="M745" s="156" t="s">
        <v>1</v>
      </c>
      <c r="N745" s="157" t="s">
        <v>42</v>
      </c>
      <c r="O745" s="58"/>
      <c r="P745" s="158">
        <f>O745*H745</f>
        <v>0</v>
      </c>
      <c r="Q745" s="158">
        <v>2.5999999999999998E-4</v>
      </c>
      <c r="R745" s="158">
        <f>Q745*H745</f>
        <v>0.21449999999999997</v>
      </c>
      <c r="S745" s="158">
        <v>0</v>
      </c>
      <c r="T745" s="159">
        <f>S745*H745</f>
        <v>0</v>
      </c>
      <c r="U745" s="32"/>
      <c r="V745" s="32"/>
      <c r="W745" s="32"/>
      <c r="X745" s="32"/>
      <c r="Y745" s="32"/>
      <c r="Z745" s="32"/>
      <c r="AA745" s="32"/>
      <c r="AB745" s="32"/>
      <c r="AC745" s="32"/>
      <c r="AD745" s="32"/>
      <c r="AE745" s="32"/>
      <c r="AR745" s="160" t="s">
        <v>280</v>
      </c>
      <c r="AT745" s="160" t="s">
        <v>131</v>
      </c>
      <c r="AU745" s="160" t="s">
        <v>87</v>
      </c>
      <c r="AY745" s="17" t="s">
        <v>128</v>
      </c>
      <c r="BE745" s="161">
        <f>IF(N745="základní",J745,0)</f>
        <v>0</v>
      </c>
      <c r="BF745" s="161">
        <f>IF(N745="snížená",J745,0)</f>
        <v>0</v>
      </c>
      <c r="BG745" s="161">
        <f>IF(N745="zákl. přenesená",J745,0)</f>
        <v>0</v>
      </c>
      <c r="BH745" s="161">
        <f>IF(N745="sníž. přenesená",J745,0)</f>
        <v>0</v>
      </c>
      <c r="BI745" s="161">
        <f>IF(N745="nulová",J745,0)</f>
        <v>0</v>
      </c>
      <c r="BJ745" s="17" t="s">
        <v>85</v>
      </c>
      <c r="BK745" s="161">
        <f>ROUND(I745*H745,2)</f>
        <v>0</v>
      </c>
      <c r="BL745" s="17" t="s">
        <v>280</v>
      </c>
      <c r="BM745" s="160" t="s">
        <v>1351</v>
      </c>
    </row>
    <row r="746" spans="1:65" s="2" customFormat="1" ht="19.5">
      <c r="A746" s="32"/>
      <c r="B746" s="33"/>
      <c r="C746" s="32"/>
      <c r="D746" s="162" t="s">
        <v>147</v>
      </c>
      <c r="E746" s="32"/>
      <c r="F746" s="163" t="s">
        <v>1352</v>
      </c>
      <c r="G746" s="32"/>
      <c r="H746" s="32"/>
      <c r="I746" s="164"/>
      <c r="J746" s="32"/>
      <c r="K746" s="32"/>
      <c r="L746" s="33"/>
      <c r="M746" s="165"/>
      <c r="N746" s="166"/>
      <c r="O746" s="58"/>
      <c r="P746" s="58"/>
      <c r="Q746" s="58"/>
      <c r="R746" s="58"/>
      <c r="S746" s="58"/>
      <c r="T746" s="59"/>
      <c r="U746" s="32"/>
      <c r="V746" s="32"/>
      <c r="W746" s="32"/>
      <c r="X746" s="32"/>
      <c r="Y746" s="32"/>
      <c r="Z746" s="32"/>
      <c r="AA746" s="32"/>
      <c r="AB746" s="32"/>
      <c r="AC746" s="32"/>
      <c r="AD746" s="32"/>
      <c r="AE746" s="32"/>
      <c r="AT746" s="17" t="s">
        <v>147</v>
      </c>
      <c r="AU746" s="17" t="s">
        <v>87</v>
      </c>
    </row>
    <row r="747" spans="1:65" s="2" customFormat="1" ht="37.9" customHeight="1">
      <c r="A747" s="32"/>
      <c r="B747" s="148"/>
      <c r="C747" s="149" t="s">
        <v>1353</v>
      </c>
      <c r="D747" s="149" t="s">
        <v>131</v>
      </c>
      <c r="E747" s="150" t="s">
        <v>1354</v>
      </c>
      <c r="F747" s="151" t="s">
        <v>1355</v>
      </c>
      <c r="G747" s="152" t="s">
        <v>217</v>
      </c>
      <c r="H747" s="153">
        <v>145</v>
      </c>
      <c r="I747" s="154"/>
      <c r="J747" s="155">
        <f>ROUND(I747*H747,2)</f>
        <v>0</v>
      </c>
      <c r="K747" s="151" t="s">
        <v>135</v>
      </c>
      <c r="L747" s="33"/>
      <c r="M747" s="156" t="s">
        <v>1</v>
      </c>
      <c r="N747" s="157" t="s">
        <v>42</v>
      </c>
      <c r="O747" s="58"/>
      <c r="P747" s="158">
        <f>O747*H747</f>
        <v>0</v>
      </c>
      <c r="Q747" s="158">
        <v>1.9000000000000001E-4</v>
      </c>
      <c r="R747" s="158">
        <f>Q747*H747</f>
        <v>2.7550000000000002E-2</v>
      </c>
      <c r="S747" s="158">
        <v>0</v>
      </c>
      <c r="T747" s="159">
        <f>S747*H747</f>
        <v>0</v>
      </c>
      <c r="U747" s="32"/>
      <c r="V747" s="32"/>
      <c r="W747" s="32"/>
      <c r="X747" s="32"/>
      <c r="Y747" s="32"/>
      <c r="Z747" s="32"/>
      <c r="AA747" s="32"/>
      <c r="AB747" s="32"/>
      <c r="AC747" s="32"/>
      <c r="AD747" s="32"/>
      <c r="AE747" s="32"/>
      <c r="AR747" s="160" t="s">
        <v>280</v>
      </c>
      <c r="AT747" s="160" t="s">
        <v>131</v>
      </c>
      <c r="AU747" s="160" t="s">
        <v>87</v>
      </c>
      <c r="AY747" s="17" t="s">
        <v>128</v>
      </c>
      <c r="BE747" s="161">
        <f>IF(N747="základní",J747,0)</f>
        <v>0</v>
      </c>
      <c r="BF747" s="161">
        <f>IF(N747="snížená",J747,0)</f>
        <v>0</v>
      </c>
      <c r="BG747" s="161">
        <f>IF(N747="zákl. přenesená",J747,0)</f>
        <v>0</v>
      </c>
      <c r="BH747" s="161">
        <f>IF(N747="sníž. přenesená",J747,0)</f>
        <v>0</v>
      </c>
      <c r="BI747" s="161">
        <f>IF(N747="nulová",J747,0)</f>
        <v>0</v>
      </c>
      <c r="BJ747" s="17" t="s">
        <v>85</v>
      </c>
      <c r="BK747" s="161">
        <f>ROUND(I747*H747,2)</f>
        <v>0</v>
      </c>
      <c r="BL747" s="17" t="s">
        <v>280</v>
      </c>
      <c r="BM747" s="160" t="s">
        <v>1356</v>
      </c>
    </row>
    <row r="748" spans="1:65" s="13" customFormat="1" ht="11.25">
      <c r="B748" s="171"/>
      <c r="D748" s="162" t="s">
        <v>213</v>
      </c>
      <c r="E748" s="172" t="s">
        <v>1</v>
      </c>
      <c r="F748" s="173" t="s">
        <v>1320</v>
      </c>
      <c r="H748" s="174">
        <v>145</v>
      </c>
      <c r="I748" s="175"/>
      <c r="L748" s="171"/>
      <c r="M748" s="176"/>
      <c r="N748" s="177"/>
      <c r="O748" s="177"/>
      <c r="P748" s="177"/>
      <c r="Q748" s="177"/>
      <c r="R748" s="177"/>
      <c r="S748" s="177"/>
      <c r="T748" s="178"/>
      <c r="AT748" s="172" t="s">
        <v>213</v>
      </c>
      <c r="AU748" s="172" t="s">
        <v>87</v>
      </c>
      <c r="AV748" s="13" t="s">
        <v>87</v>
      </c>
      <c r="AW748" s="13" t="s">
        <v>32</v>
      </c>
      <c r="AX748" s="13" t="s">
        <v>77</v>
      </c>
      <c r="AY748" s="172" t="s">
        <v>128</v>
      </c>
    </row>
    <row r="749" spans="1:65" s="15" customFormat="1" ht="11.25">
      <c r="B749" s="197"/>
      <c r="D749" s="162" t="s">
        <v>213</v>
      </c>
      <c r="E749" s="198" t="s">
        <v>1</v>
      </c>
      <c r="F749" s="199" t="s">
        <v>1321</v>
      </c>
      <c r="H749" s="200">
        <v>145</v>
      </c>
      <c r="I749" s="201"/>
      <c r="L749" s="197"/>
      <c r="M749" s="202"/>
      <c r="N749" s="203"/>
      <c r="O749" s="203"/>
      <c r="P749" s="203"/>
      <c r="Q749" s="203"/>
      <c r="R749" s="203"/>
      <c r="S749" s="203"/>
      <c r="T749" s="204"/>
      <c r="AT749" s="198" t="s">
        <v>213</v>
      </c>
      <c r="AU749" s="198" t="s">
        <v>87</v>
      </c>
      <c r="AV749" s="15" t="s">
        <v>143</v>
      </c>
      <c r="AW749" s="15" t="s">
        <v>32</v>
      </c>
      <c r="AX749" s="15" t="s">
        <v>77</v>
      </c>
      <c r="AY749" s="198" t="s">
        <v>128</v>
      </c>
    </row>
    <row r="750" spans="1:65" s="14" customFormat="1" ht="11.25">
      <c r="B750" s="179"/>
      <c r="D750" s="162" t="s">
        <v>213</v>
      </c>
      <c r="E750" s="180" t="s">
        <v>1</v>
      </c>
      <c r="F750" s="181" t="s">
        <v>220</v>
      </c>
      <c r="H750" s="182">
        <v>145</v>
      </c>
      <c r="I750" s="183"/>
      <c r="L750" s="179"/>
      <c r="M750" s="184"/>
      <c r="N750" s="185"/>
      <c r="O750" s="185"/>
      <c r="P750" s="185"/>
      <c r="Q750" s="185"/>
      <c r="R750" s="185"/>
      <c r="S750" s="185"/>
      <c r="T750" s="186"/>
      <c r="AT750" s="180" t="s">
        <v>213</v>
      </c>
      <c r="AU750" s="180" t="s">
        <v>87</v>
      </c>
      <c r="AV750" s="14" t="s">
        <v>149</v>
      </c>
      <c r="AW750" s="14" t="s">
        <v>32</v>
      </c>
      <c r="AX750" s="14" t="s">
        <v>85</v>
      </c>
      <c r="AY750" s="180" t="s">
        <v>128</v>
      </c>
    </row>
    <row r="751" spans="1:65" s="2" customFormat="1" ht="33" customHeight="1">
      <c r="A751" s="32"/>
      <c r="B751" s="148"/>
      <c r="C751" s="149" t="s">
        <v>1357</v>
      </c>
      <c r="D751" s="149" t="s">
        <v>131</v>
      </c>
      <c r="E751" s="150" t="s">
        <v>1358</v>
      </c>
      <c r="F751" s="151" t="s">
        <v>1359</v>
      </c>
      <c r="G751" s="152" t="s">
        <v>217</v>
      </c>
      <c r="H751" s="153">
        <v>145</v>
      </c>
      <c r="I751" s="154"/>
      <c r="J751" s="155">
        <f>ROUND(I751*H751,2)</f>
        <v>0</v>
      </c>
      <c r="K751" s="151" t="s">
        <v>135</v>
      </c>
      <c r="L751" s="33"/>
      <c r="M751" s="205" t="s">
        <v>1</v>
      </c>
      <c r="N751" s="206" t="s">
        <v>42</v>
      </c>
      <c r="O751" s="169"/>
      <c r="P751" s="207">
        <f>O751*H751</f>
        <v>0</v>
      </c>
      <c r="Q751" s="207">
        <v>2.5999999999999998E-4</v>
      </c>
      <c r="R751" s="207">
        <f>Q751*H751</f>
        <v>3.7699999999999997E-2</v>
      </c>
      <c r="S751" s="207">
        <v>0</v>
      </c>
      <c r="T751" s="208">
        <f>S751*H751</f>
        <v>0</v>
      </c>
      <c r="U751" s="32"/>
      <c r="V751" s="32"/>
      <c r="W751" s="32"/>
      <c r="X751" s="32"/>
      <c r="Y751" s="32"/>
      <c r="Z751" s="32"/>
      <c r="AA751" s="32"/>
      <c r="AB751" s="32"/>
      <c r="AC751" s="32"/>
      <c r="AD751" s="32"/>
      <c r="AE751" s="32"/>
      <c r="AR751" s="160" t="s">
        <v>280</v>
      </c>
      <c r="AT751" s="160" t="s">
        <v>131</v>
      </c>
      <c r="AU751" s="160" t="s">
        <v>87</v>
      </c>
      <c r="AY751" s="17" t="s">
        <v>128</v>
      </c>
      <c r="BE751" s="161">
        <f>IF(N751="základní",J751,0)</f>
        <v>0</v>
      </c>
      <c r="BF751" s="161">
        <f>IF(N751="snížená",J751,0)</f>
        <v>0</v>
      </c>
      <c r="BG751" s="161">
        <f>IF(N751="zákl. přenesená",J751,0)</f>
        <v>0</v>
      </c>
      <c r="BH751" s="161">
        <f>IF(N751="sníž. přenesená",J751,0)</f>
        <v>0</v>
      </c>
      <c r="BI751" s="161">
        <f>IF(N751="nulová",J751,0)</f>
        <v>0</v>
      </c>
      <c r="BJ751" s="17" t="s">
        <v>85</v>
      </c>
      <c r="BK751" s="161">
        <f>ROUND(I751*H751,2)</f>
        <v>0</v>
      </c>
      <c r="BL751" s="17" t="s">
        <v>280</v>
      </c>
      <c r="BM751" s="160" t="s">
        <v>1360</v>
      </c>
    </row>
    <row r="752" spans="1:65" s="2" customFormat="1" ht="6.95" customHeight="1">
      <c r="A752" s="32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33"/>
      <c r="M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32"/>
      <c r="AA752" s="32"/>
      <c r="AB752" s="32"/>
      <c r="AC752" s="32"/>
      <c r="AD752" s="32"/>
      <c r="AE752" s="32"/>
    </row>
  </sheetData>
  <autoFilter ref="C143:K751"/>
  <mergeCells count="12">
    <mergeCell ref="E136:H136"/>
    <mergeCell ref="L2:V2"/>
    <mergeCell ref="E85:H85"/>
    <mergeCell ref="E87:H87"/>
    <mergeCell ref="E89:H89"/>
    <mergeCell ref="E132:H132"/>
    <mergeCell ref="E134:H13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 t="s">
        <v>5</v>
      </c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7" t="s">
        <v>98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customHeight="1">
      <c r="B4" s="20"/>
      <c r="D4" s="21" t="s">
        <v>99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52" t="str">
        <f>'Rekapitulace stavby'!K6</f>
        <v>WAM - ZŘÍZENÍ KANCELÁŘÍ PRO GOČÁROVU GALERII</v>
      </c>
      <c r="F7" s="253"/>
      <c r="G7" s="253"/>
      <c r="H7" s="253"/>
      <c r="L7" s="20"/>
    </row>
    <row r="8" spans="1:46" s="1" customFormat="1" ht="12" customHeight="1">
      <c r="B8" s="20"/>
      <c r="D8" s="27" t="s">
        <v>100</v>
      </c>
      <c r="L8" s="20"/>
    </row>
    <row r="9" spans="1:46" s="2" customFormat="1" ht="16.5" customHeight="1">
      <c r="A9" s="32"/>
      <c r="B9" s="33"/>
      <c r="C9" s="32"/>
      <c r="D9" s="32"/>
      <c r="E9" s="252" t="s">
        <v>179</v>
      </c>
      <c r="F9" s="254"/>
      <c r="G9" s="254"/>
      <c r="H9" s="25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180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09" t="s">
        <v>1361</v>
      </c>
      <c r="F11" s="254"/>
      <c r="G11" s="254"/>
      <c r="H11" s="254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5. 6. 2023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27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5" t="str">
        <f>'Rekapitulace stavby'!E14</f>
        <v>Vyplň údaj</v>
      </c>
      <c r="F20" s="235"/>
      <c r="G20" s="235"/>
      <c r="H20" s="235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27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">
        <v>34</v>
      </c>
      <c r="F26" s="32"/>
      <c r="G26" s="32"/>
      <c r="H26" s="32"/>
      <c r="I26" s="27" t="s">
        <v>27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35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40" t="s">
        <v>1</v>
      </c>
      <c r="F29" s="240"/>
      <c r="G29" s="240"/>
      <c r="H29" s="240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37</v>
      </c>
      <c r="E32" s="32"/>
      <c r="F32" s="32"/>
      <c r="G32" s="32"/>
      <c r="H32" s="32"/>
      <c r="I32" s="32"/>
      <c r="J32" s="71">
        <f>ROUND(J126,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39</v>
      </c>
      <c r="G34" s="32"/>
      <c r="H34" s="32"/>
      <c r="I34" s="36" t="s">
        <v>38</v>
      </c>
      <c r="J34" s="36" t="s">
        <v>40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41</v>
      </c>
      <c r="E35" s="27" t="s">
        <v>42</v>
      </c>
      <c r="F35" s="104">
        <f>ROUND((SUM(BE126:BE137)),  2)</f>
        <v>0</v>
      </c>
      <c r="G35" s="32"/>
      <c r="H35" s="32"/>
      <c r="I35" s="105">
        <v>0.21</v>
      </c>
      <c r="J35" s="104">
        <f>ROUND(((SUM(BE126:BE137))*I35),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43</v>
      </c>
      <c r="F36" s="104">
        <f>ROUND((SUM(BF126:BF137)),  2)</f>
        <v>0</v>
      </c>
      <c r="G36" s="32"/>
      <c r="H36" s="32"/>
      <c r="I36" s="105">
        <v>0.15</v>
      </c>
      <c r="J36" s="104">
        <f>ROUND(((SUM(BF126:BF137))*I36),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44</v>
      </c>
      <c r="F37" s="104">
        <f>ROUND((SUM(BG126:BG137)),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45</v>
      </c>
      <c r="F38" s="104">
        <f>ROUND((SUM(BH126:BH137)),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46</v>
      </c>
      <c r="F39" s="104">
        <f>ROUND((SUM(BI126:BI137)),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47</v>
      </c>
      <c r="E41" s="60"/>
      <c r="F41" s="60"/>
      <c r="G41" s="108" t="s">
        <v>48</v>
      </c>
      <c r="H41" s="109" t="s">
        <v>49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12" t="s">
        <v>53</v>
      </c>
      <c r="G61" s="45" t="s">
        <v>52</v>
      </c>
      <c r="H61" s="35"/>
      <c r="I61" s="35"/>
      <c r="J61" s="113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12" t="s">
        <v>53</v>
      </c>
      <c r="G76" s="45" t="s">
        <v>52</v>
      </c>
      <c r="H76" s="35"/>
      <c r="I76" s="35"/>
      <c r="J76" s="113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102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52" t="str">
        <f>E7</f>
        <v>WAM - ZŘÍZENÍ KANCELÁŘÍ PRO GOČÁROVU GALERII</v>
      </c>
      <c r="F85" s="253"/>
      <c r="G85" s="253"/>
      <c r="H85" s="25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100</v>
      </c>
      <c r="L86" s="20"/>
    </row>
    <row r="87" spans="1:31" s="2" customFormat="1" ht="16.5" customHeight="1">
      <c r="A87" s="32"/>
      <c r="B87" s="33"/>
      <c r="C87" s="32"/>
      <c r="D87" s="32"/>
      <c r="E87" s="252" t="s">
        <v>179</v>
      </c>
      <c r="F87" s="254"/>
      <c r="G87" s="254"/>
      <c r="H87" s="25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180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09" t="str">
        <f>E11</f>
        <v>002 - Profese TZB</v>
      </c>
      <c r="F89" s="254"/>
      <c r="G89" s="254"/>
      <c r="H89" s="254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>Pardubice</v>
      </c>
      <c r="G91" s="32"/>
      <c r="H91" s="32"/>
      <c r="I91" s="27" t="s">
        <v>22</v>
      </c>
      <c r="J91" s="55" t="str">
        <f>IF(J14="","",J14)</f>
        <v>5. 6. 2023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25.7" customHeight="1">
      <c r="A93" s="32"/>
      <c r="B93" s="33"/>
      <c r="C93" s="27" t="s">
        <v>24</v>
      </c>
      <c r="D93" s="32"/>
      <c r="E93" s="32"/>
      <c r="F93" s="25" t="str">
        <f>E17</f>
        <v>Pardubický kraj, Komenského náměstí 125</v>
      </c>
      <c r="G93" s="32"/>
      <c r="H93" s="32"/>
      <c r="I93" s="27" t="s">
        <v>30</v>
      </c>
      <c r="J93" s="30" t="str">
        <f>E23</f>
        <v xml:space="preserve">Družstvo Stavoprojekt, Pardubice 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>A. Vojtěch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103</v>
      </c>
      <c r="D96" s="106"/>
      <c r="E96" s="106"/>
      <c r="F96" s="106"/>
      <c r="G96" s="106"/>
      <c r="H96" s="106"/>
      <c r="I96" s="106"/>
      <c r="J96" s="115" t="s">
        <v>104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105</v>
      </c>
      <c r="D98" s="32"/>
      <c r="E98" s="32"/>
      <c r="F98" s="32"/>
      <c r="G98" s="32"/>
      <c r="H98" s="32"/>
      <c r="I98" s="32"/>
      <c r="J98" s="71">
        <f>J126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106</v>
      </c>
    </row>
    <row r="99" spans="1:47" s="9" customFormat="1" ht="24.95" customHeight="1">
      <c r="B99" s="117"/>
      <c r="D99" s="118" t="s">
        <v>191</v>
      </c>
      <c r="E99" s="119"/>
      <c r="F99" s="119"/>
      <c r="G99" s="119"/>
      <c r="H99" s="119"/>
      <c r="I99" s="119"/>
      <c r="J99" s="120">
        <f>J127</f>
        <v>0</v>
      </c>
      <c r="L99" s="117"/>
    </row>
    <row r="100" spans="1:47" s="10" customFormat="1" ht="19.899999999999999" customHeight="1">
      <c r="B100" s="121"/>
      <c r="D100" s="122" t="s">
        <v>1362</v>
      </c>
      <c r="E100" s="123"/>
      <c r="F100" s="123"/>
      <c r="G100" s="123"/>
      <c r="H100" s="123"/>
      <c r="I100" s="123"/>
      <c r="J100" s="124">
        <f>J128</f>
        <v>0</v>
      </c>
      <c r="L100" s="121"/>
    </row>
    <row r="101" spans="1:47" s="10" customFormat="1" ht="19.899999999999999" customHeight="1">
      <c r="B101" s="121"/>
      <c r="D101" s="122" t="s">
        <v>1363</v>
      </c>
      <c r="E101" s="123"/>
      <c r="F101" s="123"/>
      <c r="G101" s="123"/>
      <c r="H101" s="123"/>
      <c r="I101" s="123"/>
      <c r="J101" s="124">
        <f>J130</f>
        <v>0</v>
      </c>
      <c r="L101" s="121"/>
    </row>
    <row r="102" spans="1:47" s="10" customFormat="1" ht="19.899999999999999" customHeight="1">
      <c r="B102" s="121"/>
      <c r="D102" s="122" t="s">
        <v>1364</v>
      </c>
      <c r="E102" s="123"/>
      <c r="F102" s="123"/>
      <c r="G102" s="123"/>
      <c r="H102" s="123"/>
      <c r="I102" s="123"/>
      <c r="J102" s="124">
        <f>J132</f>
        <v>0</v>
      </c>
      <c r="L102" s="121"/>
    </row>
    <row r="103" spans="1:47" s="10" customFormat="1" ht="19.899999999999999" customHeight="1">
      <c r="B103" s="121"/>
      <c r="D103" s="122" t="s">
        <v>1365</v>
      </c>
      <c r="E103" s="123"/>
      <c r="F103" s="123"/>
      <c r="G103" s="123"/>
      <c r="H103" s="123"/>
      <c r="I103" s="123"/>
      <c r="J103" s="124">
        <f>J134</f>
        <v>0</v>
      </c>
      <c r="L103" s="121"/>
    </row>
    <row r="104" spans="1:47" s="10" customFormat="1" ht="19.899999999999999" customHeight="1">
      <c r="B104" s="121"/>
      <c r="D104" s="122" t="s">
        <v>1366</v>
      </c>
      <c r="E104" s="123"/>
      <c r="F104" s="123"/>
      <c r="G104" s="123"/>
      <c r="H104" s="123"/>
      <c r="I104" s="123"/>
      <c r="J104" s="124">
        <f>J136</f>
        <v>0</v>
      </c>
      <c r="L104" s="121"/>
    </row>
    <row r="105" spans="1:47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6.95" customHeight="1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47" s="2" customFormat="1" ht="6.95" customHeight="1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24.95" customHeight="1">
      <c r="A111" s="32"/>
      <c r="B111" s="33"/>
      <c r="C111" s="21" t="s">
        <v>112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12" customHeight="1">
      <c r="A113" s="32"/>
      <c r="B113" s="33"/>
      <c r="C113" s="27" t="s">
        <v>16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16.5" customHeight="1">
      <c r="A114" s="32"/>
      <c r="B114" s="33"/>
      <c r="C114" s="32"/>
      <c r="D114" s="32"/>
      <c r="E114" s="252" t="str">
        <f>E7</f>
        <v>WAM - ZŘÍZENÍ KANCELÁŘÍ PRO GOČÁROVU GALERII</v>
      </c>
      <c r="F114" s="253"/>
      <c r="G114" s="253"/>
      <c r="H114" s="253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1" customFormat="1" ht="12" customHeight="1">
      <c r="B115" s="20"/>
      <c r="C115" s="27" t="s">
        <v>100</v>
      </c>
      <c r="L115" s="20"/>
    </row>
    <row r="116" spans="1:63" s="2" customFormat="1" ht="16.5" customHeight="1">
      <c r="A116" s="32"/>
      <c r="B116" s="33"/>
      <c r="C116" s="32"/>
      <c r="D116" s="32"/>
      <c r="E116" s="252" t="s">
        <v>179</v>
      </c>
      <c r="F116" s="254"/>
      <c r="G116" s="254"/>
      <c r="H116" s="254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>
      <c r="A117" s="32"/>
      <c r="B117" s="33"/>
      <c r="C117" s="27" t="s">
        <v>180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>
      <c r="A118" s="32"/>
      <c r="B118" s="33"/>
      <c r="C118" s="32"/>
      <c r="D118" s="32"/>
      <c r="E118" s="209" t="str">
        <f>E11</f>
        <v>002 - Profese TZB</v>
      </c>
      <c r="F118" s="254"/>
      <c r="G118" s="254"/>
      <c r="H118" s="254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2" customHeight="1">
      <c r="A120" s="32"/>
      <c r="B120" s="33"/>
      <c r="C120" s="27" t="s">
        <v>20</v>
      </c>
      <c r="D120" s="32"/>
      <c r="E120" s="32"/>
      <c r="F120" s="25" t="str">
        <f>F14</f>
        <v>Pardubice</v>
      </c>
      <c r="G120" s="32"/>
      <c r="H120" s="32"/>
      <c r="I120" s="27" t="s">
        <v>22</v>
      </c>
      <c r="J120" s="55" t="str">
        <f>IF(J14="","",J14)</f>
        <v>5. 6. 2023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25.7" customHeight="1">
      <c r="A122" s="32"/>
      <c r="B122" s="33"/>
      <c r="C122" s="27" t="s">
        <v>24</v>
      </c>
      <c r="D122" s="32"/>
      <c r="E122" s="32"/>
      <c r="F122" s="25" t="str">
        <f>E17</f>
        <v>Pardubický kraj, Komenského náměstí 125</v>
      </c>
      <c r="G122" s="32"/>
      <c r="H122" s="32"/>
      <c r="I122" s="27" t="s">
        <v>30</v>
      </c>
      <c r="J122" s="30" t="str">
        <f>E23</f>
        <v xml:space="preserve">Družstvo Stavoprojekt, Pardubice 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15.2" customHeight="1">
      <c r="A123" s="32"/>
      <c r="B123" s="33"/>
      <c r="C123" s="27" t="s">
        <v>28</v>
      </c>
      <c r="D123" s="32"/>
      <c r="E123" s="32"/>
      <c r="F123" s="25" t="str">
        <f>IF(E20="","",E20)</f>
        <v>Vyplň údaj</v>
      </c>
      <c r="G123" s="32"/>
      <c r="H123" s="32"/>
      <c r="I123" s="27" t="s">
        <v>33</v>
      </c>
      <c r="J123" s="30" t="str">
        <f>E26</f>
        <v>A. Vojtěch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0.35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11" customFormat="1" ht="29.25" customHeight="1">
      <c r="A125" s="125"/>
      <c r="B125" s="126"/>
      <c r="C125" s="127" t="s">
        <v>113</v>
      </c>
      <c r="D125" s="128" t="s">
        <v>62</v>
      </c>
      <c r="E125" s="128" t="s">
        <v>58</v>
      </c>
      <c r="F125" s="128" t="s">
        <v>59</v>
      </c>
      <c r="G125" s="128" t="s">
        <v>114</v>
      </c>
      <c r="H125" s="128" t="s">
        <v>115</v>
      </c>
      <c r="I125" s="128" t="s">
        <v>116</v>
      </c>
      <c r="J125" s="128" t="s">
        <v>104</v>
      </c>
      <c r="K125" s="129" t="s">
        <v>117</v>
      </c>
      <c r="L125" s="130"/>
      <c r="M125" s="62" t="s">
        <v>1</v>
      </c>
      <c r="N125" s="63" t="s">
        <v>41</v>
      </c>
      <c r="O125" s="63" t="s">
        <v>118</v>
      </c>
      <c r="P125" s="63" t="s">
        <v>119</v>
      </c>
      <c r="Q125" s="63" t="s">
        <v>120</v>
      </c>
      <c r="R125" s="63" t="s">
        <v>121</v>
      </c>
      <c r="S125" s="63" t="s">
        <v>122</v>
      </c>
      <c r="T125" s="64" t="s">
        <v>123</v>
      </c>
      <c r="U125" s="125"/>
      <c r="V125" s="125"/>
      <c r="W125" s="125"/>
      <c r="X125" s="125"/>
      <c r="Y125" s="125"/>
      <c r="Z125" s="125"/>
      <c r="AA125" s="125"/>
      <c r="AB125" s="125"/>
      <c r="AC125" s="125"/>
      <c r="AD125" s="125"/>
      <c r="AE125" s="125"/>
    </row>
    <row r="126" spans="1:63" s="2" customFormat="1" ht="22.9" customHeight="1">
      <c r="A126" s="32"/>
      <c r="B126" s="33"/>
      <c r="C126" s="69" t="s">
        <v>124</v>
      </c>
      <c r="D126" s="32"/>
      <c r="E126" s="32"/>
      <c r="F126" s="32"/>
      <c r="G126" s="32"/>
      <c r="H126" s="32"/>
      <c r="I126" s="32"/>
      <c r="J126" s="131">
        <f>BK126</f>
        <v>0</v>
      </c>
      <c r="K126" s="32"/>
      <c r="L126" s="33"/>
      <c r="M126" s="65"/>
      <c r="N126" s="56"/>
      <c r="O126" s="66"/>
      <c r="P126" s="132">
        <f>P127</f>
        <v>0</v>
      </c>
      <c r="Q126" s="66"/>
      <c r="R126" s="132">
        <f>R127</f>
        <v>0</v>
      </c>
      <c r="S126" s="66"/>
      <c r="T126" s="133">
        <f>T127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76</v>
      </c>
      <c r="AU126" s="17" t="s">
        <v>106</v>
      </c>
      <c r="BK126" s="134">
        <f>BK127</f>
        <v>0</v>
      </c>
    </row>
    <row r="127" spans="1:63" s="12" customFormat="1" ht="25.9" customHeight="1">
      <c r="B127" s="135"/>
      <c r="D127" s="136" t="s">
        <v>76</v>
      </c>
      <c r="E127" s="137" t="s">
        <v>681</v>
      </c>
      <c r="F127" s="137" t="s">
        <v>682</v>
      </c>
      <c r="I127" s="138"/>
      <c r="J127" s="139">
        <f>BK127</f>
        <v>0</v>
      </c>
      <c r="L127" s="135"/>
      <c r="M127" s="140"/>
      <c r="N127" s="141"/>
      <c r="O127" s="141"/>
      <c r="P127" s="142">
        <f>P128+P130+P132+P134+P136</f>
        <v>0</v>
      </c>
      <c r="Q127" s="141"/>
      <c r="R127" s="142">
        <f>R128+R130+R132+R134+R136</f>
        <v>0</v>
      </c>
      <c r="S127" s="141"/>
      <c r="T127" s="143">
        <f>T128+T130+T132+T134+T136</f>
        <v>0</v>
      </c>
      <c r="AR127" s="136" t="s">
        <v>87</v>
      </c>
      <c r="AT127" s="144" t="s">
        <v>76</v>
      </c>
      <c r="AU127" s="144" t="s">
        <v>77</v>
      </c>
      <c r="AY127" s="136" t="s">
        <v>128</v>
      </c>
      <c r="BK127" s="145">
        <f>BK128+BK130+BK132+BK134+BK136</f>
        <v>0</v>
      </c>
    </row>
    <row r="128" spans="1:63" s="12" customFormat="1" ht="22.9" customHeight="1">
      <c r="B128" s="135"/>
      <c r="D128" s="136" t="s">
        <v>76</v>
      </c>
      <c r="E128" s="146" t="s">
        <v>1367</v>
      </c>
      <c r="F128" s="146" t="s">
        <v>1368</v>
      </c>
      <c r="I128" s="138"/>
      <c r="J128" s="147">
        <f>BK128</f>
        <v>0</v>
      </c>
      <c r="L128" s="135"/>
      <c r="M128" s="140"/>
      <c r="N128" s="141"/>
      <c r="O128" s="141"/>
      <c r="P128" s="142">
        <f>P129</f>
        <v>0</v>
      </c>
      <c r="Q128" s="141"/>
      <c r="R128" s="142">
        <f>R129</f>
        <v>0</v>
      </c>
      <c r="S128" s="141"/>
      <c r="T128" s="143">
        <f>T129</f>
        <v>0</v>
      </c>
      <c r="AR128" s="136" t="s">
        <v>87</v>
      </c>
      <c r="AT128" s="144" t="s">
        <v>76</v>
      </c>
      <c r="AU128" s="144" t="s">
        <v>85</v>
      </c>
      <c r="AY128" s="136" t="s">
        <v>128</v>
      </c>
      <c r="BK128" s="145">
        <f>BK129</f>
        <v>0</v>
      </c>
    </row>
    <row r="129" spans="1:65" s="2" customFormat="1" ht="24.2" customHeight="1">
      <c r="A129" s="32"/>
      <c r="B129" s="148"/>
      <c r="C129" s="149" t="s">
        <v>85</v>
      </c>
      <c r="D129" s="149" t="s">
        <v>131</v>
      </c>
      <c r="E129" s="150" t="s">
        <v>1369</v>
      </c>
      <c r="F129" s="151" t="s">
        <v>1370</v>
      </c>
      <c r="G129" s="152" t="s">
        <v>134</v>
      </c>
      <c r="H129" s="153">
        <v>1</v>
      </c>
      <c r="I129" s="154"/>
      <c r="J129" s="155">
        <f>ROUND(I129*H129,2)</f>
        <v>0</v>
      </c>
      <c r="K129" s="151" t="s">
        <v>1</v>
      </c>
      <c r="L129" s="33"/>
      <c r="M129" s="156" t="s">
        <v>1</v>
      </c>
      <c r="N129" s="157" t="s">
        <v>42</v>
      </c>
      <c r="O129" s="58"/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0" t="s">
        <v>280</v>
      </c>
      <c r="AT129" s="160" t="s">
        <v>131</v>
      </c>
      <c r="AU129" s="160" t="s">
        <v>87</v>
      </c>
      <c r="AY129" s="17" t="s">
        <v>128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7" t="s">
        <v>85</v>
      </c>
      <c r="BK129" s="161">
        <f>ROUND(I129*H129,2)</f>
        <v>0</v>
      </c>
      <c r="BL129" s="17" t="s">
        <v>280</v>
      </c>
      <c r="BM129" s="160" t="s">
        <v>1371</v>
      </c>
    </row>
    <row r="130" spans="1:65" s="12" customFormat="1" ht="22.9" customHeight="1">
      <c r="B130" s="135"/>
      <c r="D130" s="136" t="s">
        <v>76</v>
      </c>
      <c r="E130" s="146" t="s">
        <v>1372</v>
      </c>
      <c r="F130" s="146" t="s">
        <v>1373</v>
      </c>
      <c r="I130" s="138"/>
      <c r="J130" s="147">
        <f>BK130</f>
        <v>0</v>
      </c>
      <c r="L130" s="135"/>
      <c r="M130" s="140"/>
      <c r="N130" s="141"/>
      <c r="O130" s="141"/>
      <c r="P130" s="142">
        <f>P131</f>
        <v>0</v>
      </c>
      <c r="Q130" s="141"/>
      <c r="R130" s="142">
        <f>R131</f>
        <v>0</v>
      </c>
      <c r="S130" s="141"/>
      <c r="T130" s="143">
        <f>T131</f>
        <v>0</v>
      </c>
      <c r="AR130" s="136" t="s">
        <v>87</v>
      </c>
      <c r="AT130" s="144" t="s">
        <v>76</v>
      </c>
      <c r="AU130" s="144" t="s">
        <v>85</v>
      </c>
      <c r="AY130" s="136" t="s">
        <v>128</v>
      </c>
      <c r="BK130" s="145">
        <f>BK131</f>
        <v>0</v>
      </c>
    </row>
    <row r="131" spans="1:65" s="2" customFormat="1" ht="16.5" customHeight="1">
      <c r="A131" s="32"/>
      <c r="B131" s="148"/>
      <c r="C131" s="149" t="s">
        <v>87</v>
      </c>
      <c r="D131" s="149" t="s">
        <v>131</v>
      </c>
      <c r="E131" s="150" t="s">
        <v>1374</v>
      </c>
      <c r="F131" s="151" t="s">
        <v>1375</v>
      </c>
      <c r="G131" s="152" t="s">
        <v>134</v>
      </c>
      <c r="H131" s="153">
        <v>1</v>
      </c>
      <c r="I131" s="154"/>
      <c r="J131" s="155">
        <f>ROUND(I131*H131,2)</f>
        <v>0</v>
      </c>
      <c r="K131" s="151" t="s">
        <v>1</v>
      </c>
      <c r="L131" s="33"/>
      <c r="M131" s="156" t="s">
        <v>1</v>
      </c>
      <c r="N131" s="157" t="s">
        <v>42</v>
      </c>
      <c r="O131" s="58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0" t="s">
        <v>280</v>
      </c>
      <c r="AT131" s="160" t="s">
        <v>131</v>
      </c>
      <c r="AU131" s="160" t="s">
        <v>87</v>
      </c>
      <c r="AY131" s="17" t="s">
        <v>128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7" t="s">
        <v>85</v>
      </c>
      <c r="BK131" s="161">
        <f>ROUND(I131*H131,2)</f>
        <v>0</v>
      </c>
      <c r="BL131" s="17" t="s">
        <v>280</v>
      </c>
      <c r="BM131" s="160" t="s">
        <v>1376</v>
      </c>
    </row>
    <row r="132" spans="1:65" s="12" customFormat="1" ht="22.9" customHeight="1">
      <c r="B132" s="135"/>
      <c r="D132" s="136" t="s">
        <v>76</v>
      </c>
      <c r="E132" s="146" t="s">
        <v>1377</v>
      </c>
      <c r="F132" s="146" t="s">
        <v>1378</v>
      </c>
      <c r="I132" s="138"/>
      <c r="J132" s="147">
        <f>BK132</f>
        <v>0</v>
      </c>
      <c r="L132" s="135"/>
      <c r="M132" s="140"/>
      <c r="N132" s="141"/>
      <c r="O132" s="141"/>
      <c r="P132" s="142">
        <f>P133</f>
        <v>0</v>
      </c>
      <c r="Q132" s="141"/>
      <c r="R132" s="142">
        <f>R133</f>
        <v>0</v>
      </c>
      <c r="S132" s="141"/>
      <c r="T132" s="143">
        <f>T133</f>
        <v>0</v>
      </c>
      <c r="AR132" s="136" t="s">
        <v>87</v>
      </c>
      <c r="AT132" s="144" t="s">
        <v>76</v>
      </c>
      <c r="AU132" s="144" t="s">
        <v>85</v>
      </c>
      <c r="AY132" s="136" t="s">
        <v>128</v>
      </c>
      <c r="BK132" s="145">
        <f>BK133</f>
        <v>0</v>
      </c>
    </row>
    <row r="133" spans="1:65" s="2" customFormat="1" ht="24.2" customHeight="1">
      <c r="A133" s="32"/>
      <c r="B133" s="148"/>
      <c r="C133" s="149" t="s">
        <v>143</v>
      </c>
      <c r="D133" s="149" t="s">
        <v>131</v>
      </c>
      <c r="E133" s="150" t="s">
        <v>1379</v>
      </c>
      <c r="F133" s="151" t="s">
        <v>1380</v>
      </c>
      <c r="G133" s="152" t="s">
        <v>134</v>
      </c>
      <c r="H133" s="153">
        <v>1</v>
      </c>
      <c r="I133" s="154"/>
      <c r="J133" s="155">
        <f>ROUND(I133*H133,2)</f>
        <v>0</v>
      </c>
      <c r="K133" s="151" t="s">
        <v>1</v>
      </c>
      <c r="L133" s="33"/>
      <c r="M133" s="156" t="s">
        <v>1</v>
      </c>
      <c r="N133" s="157" t="s">
        <v>42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0" t="s">
        <v>280</v>
      </c>
      <c r="AT133" s="160" t="s">
        <v>131</v>
      </c>
      <c r="AU133" s="160" t="s">
        <v>87</v>
      </c>
      <c r="AY133" s="17" t="s">
        <v>128</v>
      </c>
      <c r="BE133" s="161">
        <f>IF(N133="základní",J133,0)</f>
        <v>0</v>
      </c>
      <c r="BF133" s="161">
        <f>IF(N133="snížená",J133,0)</f>
        <v>0</v>
      </c>
      <c r="BG133" s="161">
        <f>IF(N133="zákl. přenesená",J133,0)</f>
        <v>0</v>
      </c>
      <c r="BH133" s="161">
        <f>IF(N133="sníž. přenesená",J133,0)</f>
        <v>0</v>
      </c>
      <c r="BI133" s="161">
        <f>IF(N133="nulová",J133,0)</f>
        <v>0</v>
      </c>
      <c r="BJ133" s="17" t="s">
        <v>85</v>
      </c>
      <c r="BK133" s="161">
        <f>ROUND(I133*H133,2)</f>
        <v>0</v>
      </c>
      <c r="BL133" s="17" t="s">
        <v>280</v>
      </c>
      <c r="BM133" s="160" t="s">
        <v>1381</v>
      </c>
    </row>
    <row r="134" spans="1:65" s="12" customFormat="1" ht="22.9" customHeight="1">
      <c r="B134" s="135"/>
      <c r="D134" s="136" t="s">
        <v>76</v>
      </c>
      <c r="E134" s="146" t="s">
        <v>1382</v>
      </c>
      <c r="F134" s="146" t="s">
        <v>1383</v>
      </c>
      <c r="I134" s="138"/>
      <c r="J134" s="147">
        <f>BK134</f>
        <v>0</v>
      </c>
      <c r="L134" s="135"/>
      <c r="M134" s="140"/>
      <c r="N134" s="141"/>
      <c r="O134" s="141"/>
      <c r="P134" s="142">
        <f>P135</f>
        <v>0</v>
      </c>
      <c r="Q134" s="141"/>
      <c r="R134" s="142">
        <f>R135</f>
        <v>0</v>
      </c>
      <c r="S134" s="141"/>
      <c r="T134" s="143">
        <f>T135</f>
        <v>0</v>
      </c>
      <c r="AR134" s="136" t="s">
        <v>87</v>
      </c>
      <c r="AT134" s="144" t="s">
        <v>76</v>
      </c>
      <c r="AU134" s="144" t="s">
        <v>85</v>
      </c>
      <c r="AY134" s="136" t="s">
        <v>128</v>
      </c>
      <c r="BK134" s="145">
        <f>BK135</f>
        <v>0</v>
      </c>
    </row>
    <row r="135" spans="1:65" s="2" customFormat="1" ht="24.2" customHeight="1">
      <c r="A135" s="32"/>
      <c r="B135" s="148"/>
      <c r="C135" s="149" t="s">
        <v>149</v>
      </c>
      <c r="D135" s="149" t="s">
        <v>131</v>
      </c>
      <c r="E135" s="150" t="s">
        <v>1384</v>
      </c>
      <c r="F135" s="151" t="s">
        <v>1385</v>
      </c>
      <c r="G135" s="152" t="s">
        <v>134</v>
      </c>
      <c r="H135" s="153">
        <v>1</v>
      </c>
      <c r="I135" s="154"/>
      <c r="J135" s="155">
        <f>ROUND(I135*H135,2)</f>
        <v>0</v>
      </c>
      <c r="K135" s="151" t="s">
        <v>1</v>
      </c>
      <c r="L135" s="33"/>
      <c r="M135" s="156" t="s">
        <v>1</v>
      </c>
      <c r="N135" s="157" t="s">
        <v>42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0" t="s">
        <v>280</v>
      </c>
      <c r="AT135" s="160" t="s">
        <v>131</v>
      </c>
      <c r="AU135" s="160" t="s">
        <v>87</v>
      </c>
      <c r="AY135" s="17" t="s">
        <v>128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7" t="s">
        <v>85</v>
      </c>
      <c r="BK135" s="161">
        <f>ROUND(I135*H135,2)</f>
        <v>0</v>
      </c>
      <c r="BL135" s="17" t="s">
        <v>280</v>
      </c>
      <c r="BM135" s="160" t="s">
        <v>1386</v>
      </c>
    </row>
    <row r="136" spans="1:65" s="12" customFormat="1" ht="22.9" customHeight="1">
      <c r="B136" s="135"/>
      <c r="D136" s="136" t="s">
        <v>76</v>
      </c>
      <c r="E136" s="146" t="s">
        <v>1387</v>
      </c>
      <c r="F136" s="146" t="s">
        <v>1388</v>
      </c>
      <c r="I136" s="138"/>
      <c r="J136" s="147">
        <f>BK136</f>
        <v>0</v>
      </c>
      <c r="L136" s="135"/>
      <c r="M136" s="140"/>
      <c r="N136" s="141"/>
      <c r="O136" s="141"/>
      <c r="P136" s="142">
        <f>P137</f>
        <v>0</v>
      </c>
      <c r="Q136" s="141"/>
      <c r="R136" s="142">
        <f>R137</f>
        <v>0</v>
      </c>
      <c r="S136" s="141"/>
      <c r="T136" s="143">
        <f>T137</f>
        <v>0</v>
      </c>
      <c r="AR136" s="136" t="s">
        <v>87</v>
      </c>
      <c r="AT136" s="144" t="s">
        <v>76</v>
      </c>
      <c r="AU136" s="144" t="s">
        <v>85</v>
      </c>
      <c r="AY136" s="136" t="s">
        <v>128</v>
      </c>
      <c r="BK136" s="145">
        <f>BK137</f>
        <v>0</v>
      </c>
    </row>
    <row r="137" spans="1:65" s="2" customFormat="1" ht="21.75" customHeight="1">
      <c r="A137" s="32"/>
      <c r="B137" s="148"/>
      <c r="C137" s="149" t="s">
        <v>127</v>
      </c>
      <c r="D137" s="149" t="s">
        <v>131</v>
      </c>
      <c r="E137" s="150" t="s">
        <v>1389</v>
      </c>
      <c r="F137" s="151" t="s">
        <v>1390</v>
      </c>
      <c r="G137" s="152" t="s">
        <v>134</v>
      </c>
      <c r="H137" s="153">
        <v>1</v>
      </c>
      <c r="I137" s="154"/>
      <c r="J137" s="155">
        <f>ROUND(I137*H137,2)</f>
        <v>0</v>
      </c>
      <c r="K137" s="151" t="s">
        <v>1</v>
      </c>
      <c r="L137" s="33"/>
      <c r="M137" s="205" t="s">
        <v>1</v>
      </c>
      <c r="N137" s="206" t="s">
        <v>42</v>
      </c>
      <c r="O137" s="169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0" t="s">
        <v>280</v>
      </c>
      <c r="AT137" s="160" t="s">
        <v>131</v>
      </c>
      <c r="AU137" s="160" t="s">
        <v>87</v>
      </c>
      <c r="AY137" s="17" t="s">
        <v>128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17" t="s">
        <v>85</v>
      </c>
      <c r="BK137" s="161">
        <f>ROUND(I137*H137,2)</f>
        <v>0</v>
      </c>
      <c r="BL137" s="17" t="s">
        <v>280</v>
      </c>
      <c r="BM137" s="160" t="s">
        <v>1391</v>
      </c>
    </row>
    <row r="138" spans="1:65" s="2" customFormat="1" ht="6.95" customHeight="1">
      <c r="A138" s="32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33"/>
      <c r="M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</sheetData>
  <autoFilter ref="C125:K137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00 - Vedlejší a ostatní n...</vt:lpstr>
      <vt:lpstr>001 - Stavební část</vt:lpstr>
      <vt:lpstr>002 - Profese TZB</vt:lpstr>
      <vt:lpstr>'00 - Vedlejší a ostatní n...'!Názvy_tisku</vt:lpstr>
      <vt:lpstr>'001 - Stavební část'!Názvy_tisku</vt:lpstr>
      <vt:lpstr>'002 - Profese TZB'!Názvy_tisku</vt:lpstr>
      <vt:lpstr>'Rekapitulace stavby'!Názvy_tisku</vt:lpstr>
      <vt:lpstr>'00 - Vedlejší a ostatní n...'!Oblast_tisku</vt:lpstr>
      <vt:lpstr>'001 - Stavební část'!Oblast_tisku</vt:lpstr>
      <vt:lpstr>'002 - Profese TZB'!Oblast_tisku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Vojtěch</dc:creator>
  <cp:lastModifiedBy>Aleš Vojtěch</cp:lastModifiedBy>
  <dcterms:created xsi:type="dcterms:W3CDTF">2023-06-30T08:01:12Z</dcterms:created>
  <dcterms:modified xsi:type="dcterms:W3CDTF">2023-06-30T08:09:05Z</dcterms:modified>
</cp:coreProperties>
</file>